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 firstSheet="1"/>
  </bookViews>
  <sheets>
    <sheet name="生化" sheetId="1" r:id="rId1"/>
    <sheet name="发光" sheetId="2" r:id="rId2"/>
    <sheet name="凝血（急诊）" sheetId="3" r:id="rId3"/>
    <sheet name="血细胞分析仪" sheetId="4" r:id="rId4"/>
  </sheets>
  <definedNames>
    <definedName name="_xlnm._FilterDatabase" localSheetId="0" hidden="1">生化!$A$2:$AL$51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<sst xmlns="http://schemas.openxmlformats.org/spreadsheetml/2006/main" count="566" uniqueCount="292">
  <si>
    <t xml:space="preserve">浙江中医药大学附属第二医院检验科生化项目目录  </t>
  </si>
  <si>
    <t>设备情况</t>
  </si>
  <si>
    <t>耗材情况</t>
  </si>
  <si>
    <t>项目序号</t>
  </si>
  <si>
    <t>检验项目名称</t>
  </si>
  <si>
    <t>要求</t>
  </si>
  <si>
    <t>单位</t>
  </si>
  <si>
    <t>5年测试量</t>
  </si>
  <si>
    <t>近两年测试量</t>
  </si>
  <si>
    <t>备注</t>
  </si>
  <si>
    <t>设备名称</t>
  </si>
  <si>
    <t>生产厂家</t>
  </si>
  <si>
    <t xml:space="preserve"> 品牌</t>
  </si>
  <si>
    <t>型号</t>
  </si>
  <si>
    <t>是否
进口</t>
  </si>
  <si>
    <t>注册证号</t>
  </si>
  <si>
    <t>有无一次性使用耗材/易耗品</t>
  </si>
  <si>
    <t>是否专机耗材</t>
  </si>
  <si>
    <t>设备供应商名称、联系人及手机</t>
  </si>
  <si>
    <t>耗材注册证名称</t>
  </si>
  <si>
    <t>耗材注册证号及注册证有效时间</t>
  </si>
  <si>
    <t>耗材两定平台配送商、联系人及手机</t>
  </si>
  <si>
    <t>产品名称</t>
  </si>
  <si>
    <t>耗材序号（如“钾”项目有多条耗材，请编写序号如SH-01-1,SH-01-2）</t>
  </si>
  <si>
    <t>耗材统一编码</t>
  </si>
  <si>
    <t>产品ID</t>
  </si>
  <si>
    <t>采购类别（以两定平台采购类别为准）</t>
  </si>
  <si>
    <t>规格</t>
  </si>
  <si>
    <t>包装单位</t>
  </si>
  <si>
    <t>包装单价</t>
  </si>
  <si>
    <t>LIS报价</t>
  </si>
  <si>
    <t>国家医用耗材代码（20位）</t>
  </si>
  <si>
    <t>国家规格型号流水码（7位）</t>
  </si>
  <si>
    <t>产品性能结构及组成</t>
  </si>
  <si>
    <t>设备配套耗材（适用范围）</t>
  </si>
  <si>
    <t>医保是否可收费</t>
  </si>
  <si>
    <t>收费名称</t>
  </si>
  <si>
    <t>院内目录</t>
  </si>
  <si>
    <t>SH-01</t>
  </si>
  <si>
    <t>钾（血/尿）</t>
  </si>
  <si>
    <t>与仪器同品牌</t>
  </si>
  <si>
    <t>LIS人份</t>
  </si>
  <si>
    <t>SH-02</t>
  </si>
  <si>
    <t>钠（血/尿）</t>
  </si>
  <si>
    <t>SH-03</t>
  </si>
  <si>
    <t>氯（血/尿）</t>
  </si>
  <si>
    <t>SH-04</t>
  </si>
  <si>
    <t>钙（血/尿）</t>
  </si>
  <si>
    <t>SH-05</t>
  </si>
  <si>
    <t>磷（血/尿）</t>
  </si>
  <si>
    <t>SH-06</t>
  </si>
  <si>
    <t>镁（血/尿）</t>
  </si>
  <si>
    <t>SH-07</t>
  </si>
  <si>
    <t>尿素（血/尿）</t>
  </si>
  <si>
    <t>SH-08</t>
  </si>
  <si>
    <t>肌酐（血/尿）</t>
  </si>
  <si>
    <t>SH-09</t>
  </si>
  <si>
    <t>尿酸（血/尿）</t>
  </si>
  <si>
    <t>SH-10</t>
  </si>
  <si>
    <t>C-反应蛋白</t>
  </si>
  <si>
    <t>SH-11</t>
  </si>
  <si>
    <t>葡萄糖（血/尿）</t>
  </si>
  <si>
    <t>SH-12</t>
  </si>
  <si>
    <t>谷丙转氨酶</t>
  </si>
  <si>
    <t>SH-13</t>
  </si>
  <si>
    <t>谷草转氨酶</t>
  </si>
  <si>
    <t>SH-14</t>
  </si>
  <si>
    <t>总蛋白</t>
  </si>
  <si>
    <t>SH-15</t>
  </si>
  <si>
    <t>白蛋白</t>
  </si>
  <si>
    <t>SH-16</t>
  </si>
  <si>
    <t>总胆红素</t>
  </si>
  <si>
    <t>SH-17</t>
  </si>
  <si>
    <t>直接胆红素</t>
  </si>
  <si>
    <t>SH-18</t>
  </si>
  <si>
    <t>谷氨酰转肽酶</t>
  </si>
  <si>
    <t>SH-19</t>
  </si>
  <si>
    <t>碱性磷酸酶</t>
  </si>
  <si>
    <t>SH-20</t>
  </si>
  <si>
    <t>甘脯肽酶</t>
  </si>
  <si>
    <t>SH-21</t>
  </si>
  <si>
    <t>总胆汁酸</t>
  </si>
  <si>
    <t>SH-22</t>
  </si>
  <si>
    <t>乳酸脱氢酶</t>
  </si>
  <si>
    <t>SH-23</t>
  </si>
  <si>
    <t>肌酸激酶</t>
  </si>
  <si>
    <t>SH-24</t>
  </si>
  <si>
    <t>CK同工酶MB</t>
  </si>
  <si>
    <t>SH-25</t>
  </si>
  <si>
    <t>甘油三酯</t>
  </si>
  <si>
    <t>SH-26</t>
  </si>
  <si>
    <t>总胆固醇</t>
  </si>
  <si>
    <t>SH-27</t>
  </si>
  <si>
    <t>载脂蛋白A1</t>
  </si>
  <si>
    <t>SH-28</t>
  </si>
  <si>
    <t>载脂蛋白B</t>
  </si>
  <si>
    <t>SH-29</t>
  </si>
  <si>
    <t>高密度脂蛋白</t>
  </si>
  <si>
    <t>SH-30</t>
  </si>
  <si>
    <t>低密度脂蛋白</t>
  </si>
  <si>
    <t>SH-31</t>
  </si>
  <si>
    <t>脂蛋白(a)</t>
  </si>
  <si>
    <t>SH-32</t>
  </si>
  <si>
    <t>胆碱酯酶</t>
  </si>
  <si>
    <t>SH-33</t>
  </si>
  <si>
    <t>淀粉酶（血/尿）</t>
  </si>
  <si>
    <t>SH-34</t>
  </si>
  <si>
    <t>微量总蛋白</t>
  </si>
  <si>
    <t>SH-35</t>
  </si>
  <si>
    <t>α-岩藻糖苷酶</t>
  </si>
  <si>
    <t>SH-36</t>
  </si>
  <si>
    <t>腺苷脱氨酶</t>
  </si>
  <si>
    <t>SH-37</t>
  </si>
  <si>
    <t>同型半胱氨酸</t>
  </si>
  <si>
    <t>SH-38</t>
  </si>
  <si>
    <t>β-羟丁酸</t>
  </si>
  <si>
    <t>SH-39</t>
  </si>
  <si>
    <t>血清前白蛋白</t>
  </si>
  <si>
    <t>SH-40</t>
  </si>
  <si>
    <t>胱抑素C</t>
  </si>
  <si>
    <t>SH-41</t>
  </si>
  <si>
    <t>游离脂肪酸</t>
  </si>
  <si>
    <t>SH-42</t>
  </si>
  <si>
    <t>载脂蛋白E</t>
  </si>
  <si>
    <t>SH-43</t>
  </si>
  <si>
    <t>CKMB质量浓度</t>
  </si>
  <si>
    <t>SH-44</t>
  </si>
  <si>
    <t>血氨检测</t>
  </si>
  <si>
    <t>SH-45</t>
  </si>
  <si>
    <t>血清视黄醇结合蛋白</t>
  </si>
  <si>
    <t>SH-46</t>
  </si>
  <si>
    <t>血清β2微球蛋白</t>
  </si>
  <si>
    <t>SH-47</t>
  </si>
  <si>
    <t>血清转铁蛋白</t>
  </si>
  <si>
    <t>新增项目</t>
  </si>
  <si>
    <t>SH-48</t>
  </si>
  <si>
    <t>小而密低密度脂蛋白</t>
  </si>
  <si>
    <r>
      <rPr>
        <b/>
        <sz val="10"/>
        <color theme="1"/>
        <rFont val="宋体"/>
        <charset val="134"/>
        <scheme val="minor"/>
      </rPr>
      <t xml:space="preserve">试剂质量要求：
</t>
    </r>
    <r>
      <rPr>
        <sz val="10"/>
        <color theme="1"/>
        <rFont val="宋体"/>
        <charset val="134"/>
        <scheme val="minor"/>
      </rPr>
      <t xml:space="preserve">1、精密度，总误差满足WS/T 403—2024《临床化学检验常用项目分析质量标准》中的要求；
2、国家临检中心室间质评与省临检室间质评均有独立分组（如质评计划内包含） </t>
    </r>
    <r>
      <rPr>
        <sz val="10"/>
        <color rgb="FFFF0000"/>
        <rFont val="宋体"/>
        <charset val="134"/>
        <scheme val="minor"/>
      </rPr>
      <t>请提供各项目2024年省临检中心，国家临检中心室间质评回报表截图</t>
    </r>
    <r>
      <rPr>
        <sz val="10"/>
        <color theme="1"/>
        <rFont val="宋体"/>
        <charset val="134"/>
        <scheme val="minor"/>
      </rPr>
      <t xml:space="preserve">                                                                
</t>
    </r>
    <r>
      <rPr>
        <b/>
        <sz val="10"/>
        <color theme="1"/>
        <rFont val="宋体"/>
        <charset val="134"/>
        <scheme val="minor"/>
      </rPr>
      <t xml:space="preserve">仪器设备参数：
</t>
    </r>
    <r>
      <rPr>
        <sz val="10"/>
        <color theme="1"/>
        <rFont val="宋体"/>
        <charset val="134"/>
        <scheme val="minor"/>
      </rPr>
      <t>1、分析速度不低于8000T/H；
2，浙江省内至少有五家三级以上医院用户，同型号设备开展项目数不少于40项，且平均日检测量不少于50000T。</t>
    </r>
  </si>
  <si>
    <t>浙江中医药大学附属第二医院检验科化学发光项目</t>
  </si>
  <si>
    <t>序号</t>
  </si>
  <si>
    <t>2年测试量</t>
  </si>
  <si>
    <t>FG-01</t>
  </si>
  <si>
    <t>TT4  总T4</t>
  </si>
  <si>
    <t>FG-02</t>
  </si>
  <si>
    <t>TT3  总T3</t>
  </si>
  <si>
    <t>FG-03</t>
  </si>
  <si>
    <t>TSH  促甲状腺素</t>
  </si>
  <si>
    <t>FG-04</t>
  </si>
  <si>
    <t>FT4  游离T4</t>
  </si>
  <si>
    <t>FG-05</t>
  </si>
  <si>
    <t>FT3  游离T3</t>
  </si>
  <si>
    <t>FG-06</t>
  </si>
  <si>
    <t>TG-Ab 甲状腺球蛋白抗体</t>
  </si>
  <si>
    <t>FG-07</t>
  </si>
  <si>
    <t>TPO-Ab甲状腺过氧化酶抗体</t>
  </si>
  <si>
    <t>FG-08</t>
  </si>
  <si>
    <t>AFP   甲胎蛋白</t>
  </si>
  <si>
    <t>FG-09</t>
  </si>
  <si>
    <t>CEA   癌胚抗原</t>
  </si>
  <si>
    <t>FG-10</t>
  </si>
  <si>
    <t>CA19-9糖类抗原19-9</t>
  </si>
  <si>
    <t>FG-11</t>
  </si>
  <si>
    <t>CA15-3糖类抗原15-3</t>
  </si>
  <si>
    <t>FG-12</t>
  </si>
  <si>
    <t>CA125 糖类抗原125</t>
  </si>
  <si>
    <t>FG-13</t>
  </si>
  <si>
    <t>TPSA总前列腺特异抗原</t>
  </si>
  <si>
    <t>FG-14</t>
  </si>
  <si>
    <t>FPSA游离前列腺特异抗原</t>
  </si>
  <si>
    <t>FG-15</t>
  </si>
  <si>
    <t>CYFRA21-1细胞角蛋白19片段</t>
  </si>
  <si>
    <t>FG-16</t>
  </si>
  <si>
    <t>SCC 鳞状细胞癌相关抗原</t>
  </si>
  <si>
    <t>FG-17</t>
  </si>
  <si>
    <t>胃泌素释放肽前体</t>
  </si>
  <si>
    <t>FG-18</t>
  </si>
  <si>
    <t>人附睾蛋白4(HE4)</t>
  </si>
  <si>
    <t>FG-19</t>
  </si>
  <si>
    <t>异常凝血酶原(PIVKA-Ⅱ)</t>
  </si>
  <si>
    <t>FG-20</t>
  </si>
  <si>
    <t>β-HCG绒毛膜促性腺激素</t>
  </si>
  <si>
    <t>FG-21</t>
  </si>
  <si>
    <t>E2    雌二醇</t>
  </si>
  <si>
    <t>FG-22</t>
  </si>
  <si>
    <t>LH    促黄体激素</t>
  </si>
  <si>
    <t>FG-23</t>
  </si>
  <si>
    <t>FSH   促卵泡激素</t>
  </si>
  <si>
    <t>FG-24</t>
  </si>
  <si>
    <t>Prog  孕酮</t>
  </si>
  <si>
    <t>FG-25</t>
  </si>
  <si>
    <t>PRL   泌乳素</t>
  </si>
  <si>
    <t>FG-26</t>
  </si>
  <si>
    <t>TT    睾酮</t>
  </si>
  <si>
    <t>FG-27</t>
  </si>
  <si>
    <t>AMH 抗缪勒氏管激素</t>
  </si>
  <si>
    <t>FG-28</t>
  </si>
  <si>
    <t>Ins   胰岛素</t>
  </si>
  <si>
    <t>FG-29</t>
  </si>
  <si>
    <t>C-P   C肽</t>
  </si>
  <si>
    <t>FG-30</t>
  </si>
  <si>
    <t>PCT   降钙素原</t>
  </si>
  <si>
    <t>FG-31</t>
  </si>
  <si>
    <t>VitB12维生素B12</t>
  </si>
  <si>
    <t>FG-32</t>
  </si>
  <si>
    <t>Folate叶酸</t>
  </si>
  <si>
    <t>FG-33</t>
  </si>
  <si>
    <t>Fer   铁蛋白</t>
  </si>
  <si>
    <t>FG-34</t>
  </si>
  <si>
    <t>ACTH 促肾上腺皮质激素</t>
  </si>
  <si>
    <t>FG-35</t>
  </si>
  <si>
    <t>抗CCP 抗环瓜氨酸肽抗体</t>
  </si>
  <si>
    <t>FG-36</t>
  </si>
  <si>
    <t>CA50  糖类抗原50</t>
  </si>
  <si>
    <t>FG-37</t>
  </si>
  <si>
    <t>CA242 糖类抗原242</t>
  </si>
  <si>
    <t>FG-38</t>
  </si>
  <si>
    <t>CA72-4糖类抗原72-4</t>
  </si>
  <si>
    <t>FG-39</t>
  </si>
  <si>
    <t>NSE 神经元特异性烯醇化酶</t>
  </si>
  <si>
    <t>FG-40</t>
  </si>
  <si>
    <t>TG  甲状腺球蛋白</t>
  </si>
  <si>
    <t>预估21155</t>
  </si>
  <si>
    <t>FG-41</t>
  </si>
  <si>
    <t>TRAb  促甲状腺素受体抗体</t>
  </si>
  <si>
    <t>FG-42</t>
  </si>
  <si>
    <t>抗-HBs 乙肝表面抗体定量</t>
  </si>
  <si>
    <t>FG-43</t>
  </si>
  <si>
    <t>抗-HBe 乙肝e抗体定量</t>
  </si>
  <si>
    <t>FG-44</t>
  </si>
  <si>
    <t>HBsAg  乙肝表面抗原定量</t>
  </si>
  <si>
    <t>FG-45</t>
  </si>
  <si>
    <t>HBeAg  乙肝e抗原定量</t>
  </si>
  <si>
    <t>FG-46</t>
  </si>
  <si>
    <t>抗-HBc 乙肝核心抗体定量</t>
  </si>
  <si>
    <t>FG-47</t>
  </si>
  <si>
    <t>HA   血清透明质酸</t>
  </si>
  <si>
    <t>FG-48</t>
  </si>
  <si>
    <t>PCⅢ 血清Ⅲ型前胶原</t>
  </si>
  <si>
    <t>FG-49</t>
  </si>
  <si>
    <t>CⅣ  血清Ⅳ型胶原</t>
  </si>
  <si>
    <t>FG-50</t>
  </si>
  <si>
    <t>LN   血清层粘连蛋白</t>
  </si>
  <si>
    <t>FG-51</t>
  </si>
  <si>
    <t>胃蛋白酶原I</t>
  </si>
  <si>
    <t>FG-52</t>
  </si>
  <si>
    <t>胃蛋白酶原II</t>
  </si>
  <si>
    <t>FG-53</t>
  </si>
  <si>
    <t>胃泌素-17[G-17]</t>
  </si>
  <si>
    <t>FG-54</t>
  </si>
  <si>
    <t>超敏肌钙蛋白I</t>
  </si>
  <si>
    <t>FG-55</t>
  </si>
  <si>
    <t>B型脑钠肽</t>
  </si>
  <si>
    <t>FG-56</t>
  </si>
  <si>
    <t>白介素6</t>
  </si>
  <si>
    <t>FG-57</t>
  </si>
  <si>
    <t>肌红蛋白</t>
  </si>
  <si>
    <t>预估42995</t>
  </si>
  <si>
    <t>FG-58</t>
  </si>
  <si>
    <t>/</t>
  </si>
  <si>
    <t>FG-59</t>
  </si>
  <si>
    <t>25-羟基维生素D</t>
  </si>
  <si>
    <t>FG-60</t>
  </si>
  <si>
    <t>β-胶原特殊序列</t>
  </si>
  <si>
    <t>FG-61</t>
  </si>
  <si>
    <t>N-端骨钙素</t>
  </si>
  <si>
    <t>FG-62</t>
  </si>
  <si>
    <t>总I型胶原氨基酸长肽</t>
  </si>
  <si>
    <r>
      <rPr>
        <b/>
        <sz val="10"/>
        <color theme="1"/>
        <rFont val="宋体"/>
        <charset val="134"/>
      </rPr>
      <t xml:space="preserve">试剂质量要求：
</t>
    </r>
    <r>
      <rPr>
        <sz val="10"/>
        <color theme="1"/>
        <rFont val="宋体"/>
        <charset val="134"/>
      </rPr>
      <t>1、精密度，允许总误差满足WS/T 403—2024《临床化学检验常用项目分析质量标准》中的要求；
2、国家临检中心室间质评与省临检室间质评</t>
    </r>
    <r>
      <rPr>
        <b/>
        <i/>
        <sz val="10"/>
        <color theme="1"/>
        <rFont val="宋体"/>
        <charset val="134"/>
      </rPr>
      <t>均有</t>
    </r>
    <r>
      <rPr>
        <sz val="10"/>
        <color theme="1"/>
        <rFont val="宋体"/>
        <charset val="134"/>
      </rPr>
      <t xml:space="preserve">独立分组（如质评计划内包含） </t>
    </r>
    <r>
      <rPr>
        <sz val="10"/>
        <color rgb="FFFF0000"/>
        <rFont val="宋体"/>
        <charset val="134"/>
      </rPr>
      <t>请提供各项目2024年省临检中心及国家临检中心室间质评回报表截图</t>
    </r>
    <r>
      <rPr>
        <sz val="10"/>
        <color theme="1"/>
        <rFont val="宋体"/>
        <charset val="134"/>
      </rPr>
      <t xml:space="preserve">                                                                
</t>
    </r>
    <r>
      <rPr>
        <b/>
        <sz val="10"/>
        <color theme="1"/>
        <rFont val="宋体"/>
        <charset val="134"/>
      </rPr>
      <t xml:space="preserve">仪器设备参数：
</t>
    </r>
    <r>
      <rPr>
        <sz val="10"/>
        <color theme="1"/>
        <rFont val="宋体"/>
        <charset val="134"/>
      </rPr>
      <t>1、分析速度不低于600T/H；
2，浙江省内至少有五家三级以上医院用户，同型号设备开展项目数不少于30项，且平均每项目日检测量不少于100T。</t>
    </r>
  </si>
  <si>
    <t>浙江中医药大学附属第二医院检验科凝血项目（急诊）</t>
  </si>
  <si>
    <t>预算编号</t>
  </si>
  <si>
    <t>项目</t>
  </si>
  <si>
    <t>最低价</t>
  </si>
  <si>
    <t>截图</t>
  </si>
  <si>
    <t>NX-01</t>
  </si>
  <si>
    <t>凝血酶原时间测定</t>
  </si>
  <si>
    <t>NX-02</t>
  </si>
  <si>
    <t>活化部分凝血酶时间测定</t>
  </si>
  <si>
    <t>NX-03</t>
  </si>
  <si>
    <t>凝血酶时间测定</t>
  </si>
  <si>
    <t>NX-04</t>
  </si>
  <si>
    <t>纤维蛋白原测定</t>
  </si>
  <si>
    <t>NX-05</t>
  </si>
  <si>
    <t>D-二聚体测定</t>
  </si>
  <si>
    <t>浙江中医药大学附属第二医院检验科血常规项目（门诊）耗材采购方案</t>
  </si>
  <si>
    <t>XCG-01</t>
  </si>
  <si>
    <t>血常规测定</t>
  </si>
  <si>
    <t>XCG-02</t>
  </si>
  <si>
    <t>超敏C反应蛋白(CRP)测定</t>
  </si>
  <si>
    <t>XCG-03</t>
  </si>
  <si>
    <t>血淀粉样蛋白（SAA)测定</t>
  </si>
  <si>
    <t>XCG-04</t>
  </si>
  <si>
    <t>网织红细胞（RET)测定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</si>
</sst>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 "/>
  </numFmts>
  <fonts count="38">
    <font>
      <sz val="11"/>
      <color theme="1"/>
      <name val="宋体"/>
      <charset val="134"/>
      <scheme val="minor"/>
    </font>
    <font>
      <b/>
      <sz val="10.5"/>
      <color theme="1"/>
      <name val="宋体"/>
      <charset val="134"/>
    </font>
    <font>
      <b/>
      <sz val="16"/>
      <color theme="1"/>
      <name val="宋体"/>
      <charset val="134"/>
      <scheme val="minor"/>
    </font>
    <font>
      <b/>
      <sz val="10"/>
      <color theme="1"/>
      <name val="宋体"/>
      <charset val="134"/>
    </font>
    <font>
      <b/>
      <sz val="10"/>
      <color rgb="FF000000"/>
      <name val="宋体"/>
      <charset val="134"/>
    </font>
    <font>
      <b/>
      <sz val="10"/>
      <name val="宋体"/>
      <charset val="134"/>
    </font>
    <font>
      <sz val="10"/>
      <color theme="1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  <scheme val="minor"/>
    </font>
    <font>
      <b/>
      <sz val="16"/>
      <color theme="1"/>
      <name val="宋体"/>
      <charset val="134"/>
    </font>
    <font>
      <b/>
      <sz val="10"/>
      <color rgb="FF333333"/>
      <name val="宋体"/>
      <charset val="134"/>
    </font>
    <font>
      <sz val="10"/>
      <color rgb="FF333333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Calibri"/>
      <charset val="134"/>
    </font>
    <font>
      <b/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i/>
      <sz val="10"/>
      <color theme="1"/>
      <name val="宋体"/>
      <charset val="134"/>
    </font>
    <font>
      <sz val="10"/>
      <color rgb="FFFF0000"/>
      <name val="宋体"/>
      <charset val="134"/>
    </font>
    <font>
      <sz val="10"/>
      <color rgb="FFFF0000"/>
      <name val="宋体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6" tint="0.8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5" borderId="6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6" borderId="9" applyNumberFormat="0" applyAlignment="0" applyProtection="0">
      <alignment vertical="center"/>
    </xf>
    <xf numFmtId="0" fontId="25" fillId="7" borderId="10" applyNumberFormat="0" applyAlignment="0" applyProtection="0">
      <alignment vertical="center"/>
    </xf>
    <xf numFmtId="0" fontId="26" fillId="7" borderId="9" applyNumberFormat="0" applyAlignment="0" applyProtection="0">
      <alignment vertical="center"/>
    </xf>
    <xf numFmtId="0" fontId="27" fillId="8" borderId="11" applyNumberFormat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</cellStyleXfs>
  <cellXfs count="5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1" fillId="0" borderId="0" xfId="0" applyFont="1" applyAlignment="1">
      <alignment horizontal="center" vertical="center" wrapText="1"/>
    </xf>
    <xf numFmtId="176" fontId="1" fillId="0" borderId="0" xfId="0" applyNumberFormat="1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>
      <alignment vertical="center"/>
    </xf>
    <xf numFmtId="176" fontId="6" fillId="0" borderId="1" xfId="0" applyNumberFormat="1" applyFont="1" applyBorder="1">
      <alignment vertical="center"/>
    </xf>
    <xf numFmtId="0" fontId="0" fillId="0" borderId="1" xfId="0" applyBorder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>
      <alignment vertical="center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176" fontId="10" fillId="0" borderId="1" xfId="0" applyNumberFormat="1" applyFont="1" applyFill="1" applyBorder="1" applyAlignment="1">
      <alignment horizontal="right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left" vertical="center"/>
    </xf>
    <xf numFmtId="176" fontId="11" fillId="0" borderId="1" xfId="0" applyNumberFormat="1" applyFont="1" applyFill="1" applyBorder="1" applyAlignment="1">
      <alignment horizontal="right" vertical="center"/>
    </xf>
    <xf numFmtId="1" fontId="11" fillId="0" borderId="1" xfId="0" applyNumberFormat="1" applyFont="1" applyFill="1" applyBorder="1" applyAlignment="1">
      <alignment horizontal="right" vertical="center"/>
    </xf>
    <xf numFmtId="0" fontId="0" fillId="0" borderId="1" xfId="0" applyFont="1" applyBorder="1" applyAlignment="1">
      <alignment vertical="center" wrapText="1"/>
    </xf>
    <xf numFmtId="0" fontId="12" fillId="4" borderId="1" xfId="0" applyFont="1" applyFill="1" applyBorder="1" applyAlignment="1">
      <alignment horizontal="left" vertical="center"/>
    </xf>
    <xf numFmtId="176" fontId="12" fillId="4" borderId="1" xfId="0" applyNumberFormat="1" applyFont="1" applyFill="1" applyBorder="1" applyAlignment="1">
      <alignment horizontal="right" vertical="center"/>
    </xf>
    <xf numFmtId="1" fontId="12" fillId="4" borderId="1" xfId="0" applyNumberFormat="1" applyFont="1" applyFill="1" applyBorder="1" applyAlignment="1">
      <alignment horizontal="right" vertical="center"/>
    </xf>
    <xf numFmtId="0" fontId="11" fillId="0" borderId="5" xfId="0" applyFont="1" applyFill="1" applyBorder="1" applyAlignment="1">
      <alignment horizontal="left" vertical="center"/>
    </xf>
    <xf numFmtId="0" fontId="11" fillId="0" borderId="5" xfId="0" applyFont="1" applyFill="1" applyBorder="1" applyAlignment="1">
      <alignment horizontal="center" vertical="center"/>
    </xf>
    <xf numFmtId="176" fontId="11" fillId="0" borderId="5" xfId="0" applyNumberFormat="1" applyFont="1" applyFill="1" applyBorder="1" applyAlignment="1">
      <alignment horizontal="right" vertical="center"/>
    </xf>
    <xf numFmtId="1" fontId="11" fillId="0" borderId="5" xfId="0" applyNumberFormat="1" applyFont="1" applyFill="1" applyBorder="1" applyAlignment="1">
      <alignment horizontal="right" vertical="center"/>
    </xf>
    <xf numFmtId="0" fontId="3" fillId="0" borderId="1" xfId="0" applyFont="1" applyBorder="1" applyAlignment="1">
      <alignment horizontal="left" vertical="top" wrapText="1"/>
    </xf>
    <xf numFmtId="0" fontId="13" fillId="0" borderId="0" xfId="0" applyFont="1">
      <alignment vertical="center"/>
    </xf>
    <xf numFmtId="176" fontId="13" fillId="0" borderId="0" xfId="0" applyNumberFormat="1" applyFont="1">
      <alignment vertical="center"/>
    </xf>
    <xf numFmtId="176" fontId="2" fillId="0" borderId="0" xfId="0" applyNumberFormat="1" applyFont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0" fontId="15" fillId="0" borderId="2" xfId="0" applyFont="1" applyBorder="1" applyAlignment="1">
      <alignment horizontal="left" vertical="top" wrapText="1"/>
    </xf>
    <xf numFmtId="0" fontId="15" fillId="0" borderId="3" xfId="0" applyFont="1" applyBorder="1" applyAlignment="1">
      <alignment horizontal="left" vertical="top" wrapText="1"/>
    </xf>
    <xf numFmtId="176" fontId="15" fillId="0" borderId="3" xfId="0" applyNumberFormat="1" applyFont="1" applyBorder="1" applyAlignment="1">
      <alignment horizontal="left"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8"/>
  </sheetPr>
  <dimension ref="A1:AL51"/>
  <sheetViews>
    <sheetView tabSelected="1" workbookViewId="0">
      <pane xSplit="7" ySplit="2" topLeftCell="R39" activePane="bottomRight" state="frozen"/>
      <selection/>
      <selection pane="topRight"/>
      <selection pane="bottomLeft"/>
      <selection pane="bottomRight" activeCell="AB2" sqref="AB2:AD2"/>
    </sheetView>
  </sheetViews>
  <sheetFormatPr defaultColWidth="9" defaultRowHeight="13.5"/>
  <cols>
    <col min="1" max="1" width="9" style="49"/>
    <col min="2" max="2" width="26.75" style="49" customWidth="1"/>
    <col min="3" max="3" width="18.375" style="49" customWidth="1"/>
    <col min="4" max="4" width="11.375" style="49" customWidth="1"/>
    <col min="5" max="5" width="11.375" style="50" customWidth="1"/>
    <col min="6" max="6" width="14.25" style="49" hidden="1" customWidth="1"/>
    <col min="7" max="7" width="9.25" style="49" customWidth="1"/>
    <col min="22" max="22" width="17" customWidth="1"/>
  </cols>
  <sheetData>
    <row r="1" ht="74" customHeight="1" spans="1:38">
      <c r="A1" s="22" t="s">
        <v>0</v>
      </c>
      <c r="B1" s="22"/>
      <c r="C1" s="22"/>
      <c r="D1" s="22"/>
      <c r="E1" s="51"/>
      <c r="F1" s="22"/>
      <c r="G1" s="22"/>
      <c r="H1" s="5" t="s">
        <v>1</v>
      </c>
      <c r="I1" s="5"/>
      <c r="J1" s="5"/>
      <c r="K1" s="5"/>
      <c r="L1" s="5"/>
      <c r="M1" s="5"/>
      <c r="N1" s="5"/>
      <c r="O1" s="5"/>
      <c r="P1" s="5"/>
      <c r="Q1" s="6" t="s">
        <v>2</v>
      </c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8"/>
    </row>
    <row r="2" ht="53" customHeight="1" spans="1:38">
      <c r="A2" s="9" t="s">
        <v>3</v>
      </c>
      <c r="B2" s="10" t="s">
        <v>4</v>
      </c>
      <c r="C2" s="9" t="s">
        <v>5</v>
      </c>
      <c r="D2" s="11" t="s">
        <v>6</v>
      </c>
      <c r="E2" s="52" t="s">
        <v>7</v>
      </c>
      <c r="F2" s="9" t="s">
        <v>8</v>
      </c>
      <c r="G2" s="9" t="s">
        <v>9</v>
      </c>
      <c r="H2" s="13" t="s">
        <v>10</v>
      </c>
      <c r="I2" s="13" t="s">
        <v>11</v>
      </c>
      <c r="J2" s="14" t="s">
        <v>12</v>
      </c>
      <c r="K2" s="13" t="s">
        <v>13</v>
      </c>
      <c r="L2" s="13" t="s">
        <v>14</v>
      </c>
      <c r="M2" s="15" t="s">
        <v>15</v>
      </c>
      <c r="N2" s="13" t="s">
        <v>16</v>
      </c>
      <c r="O2" s="13" t="s">
        <v>17</v>
      </c>
      <c r="P2" s="13" t="s">
        <v>18</v>
      </c>
      <c r="Q2" s="16" t="s">
        <v>19</v>
      </c>
      <c r="R2" s="16" t="s">
        <v>20</v>
      </c>
      <c r="S2" s="16" t="s">
        <v>11</v>
      </c>
      <c r="T2" s="16" t="s">
        <v>21</v>
      </c>
      <c r="U2" s="16" t="s">
        <v>22</v>
      </c>
      <c r="V2" s="16" t="s">
        <v>23</v>
      </c>
      <c r="W2" s="16" t="s">
        <v>24</v>
      </c>
      <c r="X2" s="16" t="s">
        <v>25</v>
      </c>
      <c r="Y2" s="16" t="s">
        <v>26</v>
      </c>
      <c r="Z2" s="16" t="s">
        <v>27</v>
      </c>
      <c r="AA2" s="16" t="s">
        <v>13</v>
      </c>
      <c r="AB2" s="16" t="s">
        <v>28</v>
      </c>
      <c r="AC2" s="16" t="s">
        <v>29</v>
      </c>
      <c r="AD2" s="16" t="s">
        <v>30</v>
      </c>
      <c r="AE2" s="16" t="s">
        <v>31</v>
      </c>
      <c r="AF2" s="16" t="s">
        <v>32</v>
      </c>
      <c r="AG2" s="16" t="s">
        <v>33</v>
      </c>
      <c r="AH2" s="16" t="s">
        <v>34</v>
      </c>
      <c r="AI2" s="16" t="s">
        <v>35</v>
      </c>
      <c r="AJ2" s="16" t="s">
        <v>36</v>
      </c>
      <c r="AK2" s="16" t="s">
        <v>37</v>
      </c>
      <c r="AL2" s="16" t="s">
        <v>9</v>
      </c>
    </row>
    <row r="3" ht="40" customHeight="1" spans="1:38">
      <c r="A3" s="18" t="s">
        <v>38</v>
      </c>
      <c r="B3" s="18" t="s">
        <v>39</v>
      </c>
      <c r="C3" s="18" t="s">
        <v>40</v>
      </c>
      <c r="D3" s="18" t="s">
        <v>41</v>
      </c>
      <c r="E3" s="27">
        <v>654325</v>
      </c>
      <c r="F3" s="18">
        <f>20881+183330+57519</f>
        <v>261730</v>
      </c>
      <c r="G3" s="18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</row>
    <row r="4" ht="40" customHeight="1" spans="1:38">
      <c r="A4" s="18" t="s">
        <v>42</v>
      </c>
      <c r="B4" s="18" t="s">
        <v>43</v>
      </c>
      <c r="C4" s="18" t="s">
        <v>40</v>
      </c>
      <c r="D4" s="18" t="s">
        <v>41</v>
      </c>
      <c r="E4" s="27">
        <v>651865</v>
      </c>
      <c r="F4" s="18">
        <f>20807+182821+57118</f>
        <v>260746</v>
      </c>
      <c r="G4" s="18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</row>
    <row r="5" ht="40" customHeight="1" spans="1:38">
      <c r="A5" s="18" t="s">
        <v>44</v>
      </c>
      <c r="B5" s="18" t="s">
        <v>45</v>
      </c>
      <c r="C5" s="18" t="s">
        <v>40</v>
      </c>
      <c r="D5" s="18" t="s">
        <v>41</v>
      </c>
      <c r="E5" s="27">
        <v>652430</v>
      </c>
      <c r="F5" s="18">
        <f>183032+20821+57119</f>
        <v>260972</v>
      </c>
      <c r="G5" s="18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</row>
    <row r="6" ht="40" customHeight="1" spans="1:38">
      <c r="A6" s="18" t="s">
        <v>46</v>
      </c>
      <c r="B6" s="18" t="s">
        <v>47</v>
      </c>
      <c r="C6" s="18" t="s">
        <v>40</v>
      </c>
      <c r="D6" s="18" t="s">
        <v>41</v>
      </c>
      <c r="E6" s="27">
        <v>602492.5</v>
      </c>
      <c r="F6" s="18">
        <f>170373+19549+51075</f>
        <v>240997</v>
      </c>
      <c r="G6" s="18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</row>
    <row r="7" ht="40" customHeight="1" spans="1:38">
      <c r="A7" s="18" t="s">
        <v>48</v>
      </c>
      <c r="B7" s="18" t="s">
        <v>49</v>
      </c>
      <c r="C7" s="18" t="s">
        <v>40</v>
      </c>
      <c r="D7" s="18" t="s">
        <v>41</v>
      </c>
      <c r="E7" s="27">
        <v>388922.5</v>
      </c>
      <c r="F7" s="18">
        <f>15479+140090</f>
        <v>155569</v>
      </c>
      <c r="G7" s="18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</row>
    <row r="8" ht="40" customHeight="1" spans="1:38">
      <c r="A8" s="18" t="s">
        <v>50</v>
      </c>
      <c r="B8" s="18" t="s">
        <v>51</v>
      </c>
      <c r="C8" s="18" t="s">
        <v>40</v>
      </c>
      <c r="D8" s="18" t="s">
        <v>41</v>
      </c>
      <c r="E8" s="27">
        <v>389927.5</v>
      </c>
      <c r="F8" s="18">
        <f>15506+140465</f>
        <v>155971</v>
      </c>
      <c r="G8" s="18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</row>
    <row r="9" ht="40" customHeight="1" spans="1:38">
      <c r="A9" s="18" t="s">
        <v>52</v>
      </c>
      <c r="B9" s="18" t="s">
        <v>53</v>
      </c>
      <c r="C9" s="18" t="s">
        <v>40</v>
      </c>
      <c r="D9" s="18" t="s">
        <v>41</v>
      </c>
      <c r="E9" s="27">
        <v>783875</v>
      </c>
      <c r="F9" s="18">
        <f>27282+230102+56166</f>
        <v>313550</v>
      </c>
      <c r="G9" s="18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</row>
    <row r="10" ht="40" customHeight="1" spans="1:38">
      <c r="A10" s="18" t="s">
        <v>54</v>
      </c>
      <c r="B10" s="18" t="s">
        <v>55</v>
      </c>
      <c r="C10" s="53"/>
      <c r="D10" s="18" t="s">
        <v>41</v>
      </c>
      <c r="E10" s="54">
        <v>802780</v>
      </c>
      <c r="F10" s="18">
        <f>230474+27313+7151+56174</f>
        <v>321112</v>
      </c>
      <c r="G10" s="18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</row>
    <row r="11" ht="40" customHeight="1" spans="1:38">
      <c r="A11" s="18" t="s">
        <v>56</v>
      </c>
      <c r="B11" s="18" t="s">
        <v>57</v>
      </c>
      <c r="C11" s="18" t="s">
        <v>40</v>
      </c>
      <c r="D11" s="18" t="s">
        <v>41</v>
      </c>
      <c r="E11" s="27">
        <v>780487.5</v>
      </c>
      <c r="F11" s="18">
        <f>229412+27398+55385</f>
        <v>312195</v>
      </c>
      <c r="G11" s="18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</row>
    <row r="12" ht="40" customHeight="1" spans="1:38">
      <c r="A12" s="18" t="s">
        <v>58</v>
      </c>
      <c r="B12" s="18" t="s">
        <v>59</v>
      </c>
      <c r="C12" s="53"/>
      <c r="D12" s="18" t="s">
        <v>41</v>
      </c>
      <c r="E12" s="54">
        <v>391395</v>
      </c>
      <c r="F12" s="18">
        <f>140308+16250</f>
        <v>156558</v>
      </c>
      <c r="G12" s="18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</row>
    <row r="13" ht="40" customHeight="1" spans="1:38">
      <c r="A13" s="18" t="s">
        <v>60</v>
      </c>
      <c r="B13" s="18" t="s">
        <v>61</v>
      </c>
      <c r="C13" s="18" t="s">
        <v>40</v>
      </c>
      <c r="D13" s="18" t="s">
        <v>41</v>
      </c>
      <c r="E13" s="27">
        <v>780485</v>
      </c>
      <c r="F13" s="18">
        <f>231273+27117+2741+51063</f>
        <v>312194</v>
      </c>
      <c r="G13" s="18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</row>
    <row r="14" ht="40" customHeight="1" spans="1:38">
      <c r="A14" s="18" t="s">
        <v>62</v>
      </c>
      <c r="B14" s="18" t="s">
        <v>63</v>
      </c>
      <c r="C14" s="18" t="s">
        <v>40</v>
      </c>
      <c r="D14" s="18" t="s">
        <v>41</v>
      </c>
      <c r="E14" s="27">
        <v>763047.5</v>
      </c>
      <c r="F14" s="18">
        <f>255150+50069</f>
        <v>305219</v>
      </c>
      <c r="G14" s="18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</row>
    <row r="15" ht="40" customHeight="1" spans="1:38">
      <c r="A15" s="18" t="s">
        <v>64</v>
      </c>
      <c r="B15" s="18" t="s">
        <v>65</v>
      </c>
      <c r="C15" s="18" t="s">
        <v>40</v>
      </c>
      <c r="D15" s="18" t="s">
        <v>41</v>
      </c>
      <c r="E15" s="27">
        <v>768282.5</v>
      </c>
      <c r="F15" s="18">
        <f>254181+53132</f>
        <v>307313</v>
      </c>
      <c r="G15" s="18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</row>
    <row r="16" ht="40" customHeight="1" spans="1:38">
      <c r="A16" s="18" t="s">
        <v>66</v>
      </c>
      <c r="B16" s="18" t="s">
        <v>67</v>
      </c>
      <c r="C16" s="18" t="s">
        <v>40</v>
      </c>
      <c r="D16" s="18" t="s">
        <v>41</v>
      </c>
      <c r="E16" s="27">
        <v>565595</v>
      </c>
      <c r="F16" s="18">
        <v>226238</v>
      </c>
      <c r="G16" s="18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</row>
    <row r="17" ht="40" customHeight="1" spans="1:38">
      <c r="A17" s="18" t="s">
        <v>68</v>
      </c>
      <c r="B17" s="18" t="s">
        <v>69</v>
      </c>
      <c r="C17" s="18" t="s">
        <v>40</v>
      </c>
      <c r="D17" s="18" t="s">
        <v>41</v>
      </c>
      <c r="E17" s="27">
        <v>569795</v>
      </c>
      <c r="F17" s="18">
        <v>227918</v>
      </c>
      <c r="G17" s="18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</row>
    <row r="18" ht="40" customHeight="1" spans="1:38">
      <c r="A18" s="18" t="s">
        <v>70</v>
      </c>
      <c r="B18" s="18" t="s">
        <v>71</v>
      </c>
      <c r="C18" s="18" t="s">
        <v>40</v>
      </c>
      <c r="D18" s="18" t="s">
        <v>41</v>
      </c>
      <c r="E18" s="27">
        <v>571165</v>
      </c>
      <c r="F18" s="18">
        <v>228466</v>
      </c>
      <c r="G18" s="18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</row>
    <row r="19" ht="40" customHeight="1" spans="1:38">
      <c r="A19" s="18" t="s">
        <v>72</v>
      </c>
      <c r="B19" s="18" t="s">
        <v>73</v>
      </c>
      <c r="C19" s="18" t="s">
        <v>40</v>
      </c>
      <c r="D19" s="18" t="s">
        <v>41</v>
      </c>
      <c r="E19" s="27">
        <v>562700</v>
      </c>
      <c r="F19" s="18">
        <v>225080</v>
      </c>
      <c r="G19" s="18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</row>
    <row r="20" ht="40" customHeight="1" spans="1:38">
      <c r="A20" s="18" t="s">
        <v>74</v>
      </c>
      <c r="B20" s="18" t="s">
        <v>75</v>
      </c>
      <c r="C20" s="18" t="s">
        <v>40</v>
      </c>
      <c r="D20" s="18" t="s">
        <v>41</v>
      </c>
      <c r="E20" s="27">
        <v>544900</v>
      </c>
      <c r="F20" s="18">
        <v>217960</v>
      </c>
      <c r="G20" s="18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</row>
    <row r="21" ht="40" customHeight="1" spans="1:38">
      <c r="A21" s="18" t="s">
        <v>76</v>
      </c>
      <c r="B21" s="18" t="s">
        <v>77</v>
      </c>
      <c r="C21" s="18" t="s">
        <v>40</v>
      </c>
      <c r="D21" s="18" t="s">
        <v>41</v>
      </c>
      <c r="E21" s="27">
        <v>544827.5</v>
      </c>
      <c r="F21" s="18">
        <v>217931</v>
      </c>
      <c r="G21" s="18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</row>
    <row r="22" ht="40" customHeight="1" spans="1:38">
      <c r="A22" s="18" t="s">
        <v>78</v>
      </c>
      <c r="B22" s="18" t="s">
        <v>79</v>
      </c>
      <c r="C22" s="53"/>
      <c r="D22" s="18" t="s">
        <v>41</v>
      </c>
      <c r="E22" s="54">
        <v>286177.5</v>
      </c>
      <c r="F22" s="18">
        <v>114471</v>
      </c>
      <c r="G22" s="18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</row>
    <row r="23" ht="40" customHeight="1" spans="1:38">
      <c r="A23" s="18" t="s">
        <v>80</v>
      </c>
      <c r="B23" s="18" t="s">
        <v>81</v>
      </c>
      <c r="C23" s="53"/>
      <c r="D23" s="18" t="s">
        <v>41</v>
      </c>
      <c r="E23" s="54">
        <v>286770</v>
      </c>
      <c r="F23" s="18">
        <v>114708</v>
      </c>
      <c r="G23" s="18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</row>
    <row r="24" ht="40" customHeight="1" spans="1:38">
      <c r="A24" s="18" t="s">
        <v>82</v>
      </c>
      <c r="B24" s="18" t="s">
        <v>83</v>
      </c>
      <c r="C24" s="18" t="s">
        <v>40</v>
      </c>
      <c r="D24" s="18" t="s">
        <v>41</v>
      </c>
      <c r="E24" s="27">
        <v>504102.5</v>
      </c>
      <c r="F24" s="18">
        <f>150329+51312</f>
        <v>201641</v>
      </c>
      <c r="G24" s="18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</row>
    <row r="25" ht="40" customHeight="1" spans="1:38">
      <c r="A25" s="18" t="s">
        <v>84</v>
      </c>
      <c r="B25" s="18" t="s">
        <v>85</v>
      </c>
      <c r="C25" s="18" t="s">
        <v>40</v>
      </c>
      <c r="D25" s="18" t="s">
        <v>41</v>
      </c>
      <c r="E25" s="27">
        <v>476582.5</v>
      </c>
      <c r="F25" s="18">
        <f>137503+53130</f>
        <v>190633</v>
      </c>
      <c r="G25" s="18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</row>
    <row r="26" ht="40" customHeight="1" spans="1:38">
      <c r="A26" s="18" t="s">
        <v>86</v>
      </c>
      <c r="B26" s="18" t="s">
        <v>87</v>
      </c>
      <c r="C26" s="53"/>
      <c r="D26" s="18" t="s">
        <v>41</v>
      </c>
      <c r="E26" s="54">
        <v>248157.5</v>
      </c>
      <c r="F26" s="18">
        <v>99263</v>
      </c>
      <c r="G26" s="18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</row>
    <row r="27" ht="40" customHeight="1" spans="1:38">
      <c r="A27" s="18" t="s">
        <v>88</v>
      </c>
      <c r="B27" s="18" t="s">
        <v>89</v>
      </c>
      <c r="C27" s="18" t="s">
        <v>40</v>
      </c>
      <c r="D27" s="18" t="s">
        <v>41</v>
      </c>
      <c r="E27" s="27">
        <v>422200</v>
      </c>
      <c r="F27" s="18">
        <v>168880</v>
      </c>
      <c r="G27" s="18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</row>
    <row r="28" ht="40" customHeight="1" spans="1:38">
      <c r="A28" s="18" t="s">
        <v>90</v>
      </c>
      <c r="B28" s="18" t="s">
        <v>91</v>
      </c>
      <c r="C28" s="18" t="s">
        <v>40</v>
      </c>
      <c r="D28" s="18" t="s">
        <v>41</v>
      </c>
      <c r="E28" s="27">
        <v>421882.5</v>
      </c>
      <c r="F28" s="18">
        <v>168753</v>
      </c>
      <c r="G28" s="18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</row>
    <row r="29" ht="40" customHeight="1" spans="1:38">
      <c r="A29" s="18" t="s">
        <v>92</v>
      </c>
      <c r="B29" s="18" t="s">
        <v>93</v>
      </c>
      <c r="C29" s="18" t="s">
        <v>40</v>
      </c>
      <c r="D29" s="18" t="s">
        <v>41</v>
      </c>
      <c r="E29" s="27">
        <v>42047.5</v>
      </c>
      <c r="F29" s="18">
        <v>16819</v>
      </c>
      <c r="G29" s="18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</row>
    <row r="30" ht="40" customHeight="1" spans="1:38">
      <c r="A30" s="18" t="s">
        <v>94</v>
      </c>
      <c r="B30" s="18" t="s">
        <v>95</v>
      </c>
      <c r="C30" s="18" t="s">
        <v>40</v>
      </c>
      <c r="D30" s="18" t="s">
        <v>41</v>
      </c>
      <c r="E30" s="27">
        <v>42047.5</v>
      </c>
      <c r="F30" s="18">
        <v>16819</v>
      </c>
      <c r="G30" s="18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</row>
    <row r="31" ht="40" customHeight="1" spans="1:38">
      <c r="A31" s="18" t="s">
        <v>96</v>
      </c>
      <c r="B31" s="18" t="s">
        <v>97</v>
      </c>
      <c r="C31" s="18" t="s">
        <v>40</v>
      </c>
      <c r="D31" s="18" t="s">
        <v>41</v>
      </c>
      <c r="E31" s="27">
        <v>344760</v>
      </c>
      <c r="F31" s="18">
        <v>137904</v>
      </c>
      <c r="G31" s="18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</row>
    <row r="32" ht="40" customHeight="1" spans="1:38">
      <c r="A32" s="18" t="s">
        <v>98</v>
      </c>
      <c r="B32" s="18" t="s">
        <v>99</v>
      </c>
      <c r="C32" s="18" t="s">
        <v>40</v>
      </c>
      <c r="D32" s="18" t="s">
        <v>41</v>
      </c>
      <c r="E32" s="27">
        <v>344760</v>
      </c>
      <c r="F32" s="18">
        <v>137904</v>
      </c>
      <c r="G32" s="18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</row>
    <row r="33" ht="40" customHeight="1" spans="1:38">
      <c r="A33" s="18" t="s">
        <v>100</v>
      </c>
      <c r="B33" s="18" t="s">
        <v>101</v>
      </c>
      <c r="C33" s="53"/>
      <c r="D33" s="18" t="s">
        <v>41</v>
      </c>
      <c r="E33" s="54">
        <v>40550</v>
      </c>
      <c r="F33" s="18">
        <v>16220</v>
      </c>
      <c r="G33" s="18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</row>
    <row r="34" ht="40" customHeight="1" spans="1:38">
      <c r="A34" s="18" t="s">
        <v>102</v>
      </c>
      <c r="B34" s="18" t="s">
        <v>103</v>
      </c>
      <c r="C34" s="18" t="s">
        <v>40</v>
      </c>
      <c r="D34" s="18" t="s">
        <v>41</v>
      </c>
      <c r="E34" s="27">
        <v>472195</v>
      </c>
      <c r="F34" s="18">
        <f>141041+47837</f>
        <v>188878</v>
      </c>
      <c r="G34" s="18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</row>
    <row r="35" ht="40" customHeight="1" spans="1:38">
      <c r="A35" s="18" t="s">
        <v>104</v>
      </c>
      <c r="B35" s="18" t="s">
        <v>105</v>
      </c>
      <c r="C35" s="53"/>
      <c r="D35" s="18" t="s">
        <v>41</v>
      </c>
      <c r="E35" s="54">
        <v>242130</v>
      </c>
      <c r="F35" s="18">
        <f>45878+50974</f>
        <v>96852</v>
      </c>
      <c r="G35" s="18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</row>
    <row r="36" ht="40" customHeight="1" spans="1:38">
      <c r="A36" s="18" t="s">
        <v>106</v>
      </c>
      <c r="B36" s="18" t="s">
        <v>107</v>
      </c>
      <c r="C36" s="18" t="s">
        <v>40</v>
      </c>
      <c r="D36" s="18" t="s">
        <v>41</v>
      </c>
      <c r="E36" s="27">
        <v>2542.5</v>
      </c>
      <c r="F36" s="18">
        <v>1017</v>
      </c>
      <c r="G36" s="18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</row>
    <row r="37" ht="40" customHeight="1" spans="1:38">
      <c r="A37" s="18" t="s">
        <v>108</v>
      </c>
      <c r="B37" s="18" t="s">
        <v>109</v>
      </c>
      <c r="C37" s="53"/>
      <c r="D37" s="18" t="s">
        <v>41</v>
      </c>
      <c r="E37" s="54">
        <v>40532.5</v>
      </c>
      <c r="F37" s="18">
        <v>16213</v>
      </c>
      <c r="G37" s="18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</row>
    <row r="38" ht="40" customHeight="1" spans="1:38">
      <c r="A38" s="18" t="s">
        <v>110</v>
      </c>
      <c r="B38" s="18" t="s">
        <v>111</v>
      </c>
      <c r="C38" s="53"/>
      <c r="D38" s="18" t="s">
        <v>41</v>
      </c>
      <c r="E38" s="54">
        <v>15370</v>
      </c>
      <c r="F38" s="18">
        <v>6148</v>
      </c>
      <c r="G38" s="18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</row>
    <row r="39" ht="40" customHeight="1" spans="1:38">
      <c r="A39" s="18" t="s">
        <v>112</v>
      </c>
      <c r="B39" s="18" t="s">
        <v>113</v>
      </c>
      <c r="C39" s="53"/>
      <c r="D39" s="18" t="s">
        <v>41</v>
      </c>
      <c r="E39" s="54">
        <v>56157.5</v>
      </c>
      <c r="F39" s="18">
        <v>22463</v>
      </c>
      <c r="G39" s="18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</row>
    <row r="40" ht="40" customHeight="1" spans="1:38">
      <c r="A40" s="18" t="s">
        <v>114</v>
      </c>
      <c r="B40" s="18" t="s">
        <v>115</v>
      </c>
      <c r="C40" s="53"/>
      <c r="D40" s="18" t="s">
        <v>41</v>
      </c>
      <c r="E40" s="54">
        <v>37837.5</v>
      </c>
      <c r="F40" s="18">
        <v>15135</v>
      </c>
      <c r="G40" s="18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</row>
    <row r="41" ht="40" customHeight="1" spans="1:38">
      <c r="A41" s="18" t="s">
        <v>116</v>
      </c>
      <c r="B41" s="18" t="s">
        <v>117</v>
      </c>
      <c r="C41" s="53"/>
      <c r="D41" s="18" t="s">
        <v>41</v>
      </c>
      <c r="E41" s="54">
        <v>274482.5</v>
      </c>
      <c r="F41" s="18">
        <v>109793</v>
      </c>
      <c r="G41" s="18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</row>
    <row r="42" ht="40" customHeight="1" spans="1:38">
      <c r="A42" s="18" t="s">
        <v>118</v>
      </c>
      <c r="B42" s="18" t="s">
        <v>119</v>
      </c>
      <c r="C42" s="53"/>
      <c r="D42" s="18" t="s">
        <v>41</v>
      </c>
      <c r="E42" s="54">
        <v>2177.5</v>
      </c>
      <c r="F42" s="18">
        <v>871</v>
      </c>
      <c r="G42" s="18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</row>
    <row r="43" ht="40" customHeight="1" spans="1:38">
      <c r="A43" s="18" t="s">
        <v>120</v>
      </c>
      <c r="B43" s="18" t="s">
        <v>121</v>
      </c>
      <c r="C43" s="53"/>
      <c r="D43" s="18" t="s">
        <v>41</v>
      </c>
      <c r="E43" s="54">
        <v>38672.5</v>
      </c>
      <c r="F43" s="18">
        <v>15469</v>
      </c>
      <c r="G43" s="18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</row>
    <row r="44" ht="40" customHeight="1" spans="1:38">
      <c r="A44" s="18" t="s">
        <v>122</v>
      </c>
      <c r="B44" s="18" t="s">
        <v>123</v>
      </c>
      <c r="C44" s="53"/>
      <c r="D44" s="18" t="s">
        <v>41</v>
      </c>
      <c r="E44" s="54">
        <v>38682.5</v>
      </c>
      <c r="F44" s="18">
        <v>15473</v>
      </c>
      <c r="G44" s="18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</row>
    <row r="45" ht="40" customHeight="1" spans="1:38">
      <c r="A45" s="18" t="s">
        <v>124</v>
      </c>
      <c r="B45" s="18" t="s">
        <v>125</v>
      </c>
      <c r="C45" s="53"/>
      <c r="D45" s="18" t="s">
        <v>41</v>
      </c>
      <c r="E45" s="54">
        <v>209302.5</v>
      </c>
      <c r="F45" s="18">
        <f>32968+50753</f>
        <v>83721</v>
      </c>
      <c r="G45" s="18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</row>
    <row r="46" ht="40" customHeight="1" spans="1:38">
      <c r="A46" s="18" t="s">
        <v>126</v>
      </c>
      <c r="B46" s="18" t="s">
        <v>127</v>
      </c>
      <c r="C46" s="53"/>
      <c r="D46" s="18" t="s">
        <v>41</v>
      </c>
      <c r="E46" s="54">
        <v>2477.5</v>
      </c>
      <c r="F46" s="18">
        <v>991</v>
      </c>
      <c r="G46" s="18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</row>
    <row r="47" ht="40" customHeight="1" spans="1:38">
      <c r="A47" s="18" t="s">
        <v>128</v>
      </c>
      <c r="B47" s="18" t="s">
        <v>129</v>
      </c>
      <c r="C47" s="53"/>
      <c r="D47" s="18" t="s">
        <v>41</v>
      </c>
      <c r="E47" s="54">
        <v>77.5</v>
      </c>
      <c r="F47" s="18">
        <v>31</v>
      </c>
      <c r="G47" s="18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</row>
    <row r="48" ht="40" customHeight="1" spans="1:38">
      <c r="A48" s="18" t="s">
        <v>130</v>
      </c>
      <c r="B48" s="18" t="s">
        <v>131</v>
      </c>
      <c r="C48" s="53"/>
      <c r="D48" s="18" t="s">
        <v>41</v>
      </c>
      <c r="E48" s="54">
        <v>3920</v>
      </c>
      <c r="F48" s="18">
        <v>1568</v>
      </c>
      <c r="G48" s="18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</row>
    <row r="49" ht="40" customHeight="1" spans="1:38">
      <c r="A49" s="18" t="s">
        <v>132</v>
      </c>
      <c r="B49" s="18" t="s">
        <v>133</v>
      </c>
      <c r="C49" s="53"/>
      <c r="D49" s="18" t="s">
        <v>41</v>
      </c>
      <c r="E49" s="54">
        <v>4500</v>
      </c>
      <c r="F49" s="18">
        <v>1800</v>
      </c>
      <c r="G49" s="18" t="s">
        <v>134</v>
      </c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  <c r="AJ49" s="21"/>
      <c r="AK49" s="21"/>
      <c r="AL49" s="21"/>
    </row>
    <row r="50" ht="40" customHeight="1" spans="1:38">
      <c r="A50" s="18" t="s">
        <v>135</v>
      </c>
      <c r="B50" s="18" t="s">
        <v>136</v>
      </c>
      <c r="C50" s="53"/>
      <c r="D50" s="18" t="s">
        <v>41</v>
      </c>
      <c r="E50" s="54">
        <v>990</v>
      </c>
      <c r="F50" s="18">
        <v>396</v>
      </c>
      <c r="G50" s="18" t="s">
        <v>134</v>
      </c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</row>
    <row r="51" ht="102" customHeight="1" spans="1:38">
      <c r="A51" s="55" t="s">
        <v>137</v>
      </c>
      <c r="B51" s="56"/>
      <c r="C51" s="56"/>
      <c r="D51" s="56"/>
      <c r="E51" s="57"/>
      <c r="F51" s="56"/>
      <c r="G51" s="56"/>
    </row>
  </sheetData>
  <autoFilter xmlns:etc="http://www.wps.cn/officeDocument/2017/etCustomData" ref="A2:AL51" etc:filterBottomFollowUsedRange="0">
    <extLst/>
  </autoFilter>
  <mergeCells count="4">
    <mergeCell ref="A1:G1"/>
    <mergeCell ref="H1:P1"/>
    <mergeCell ref="Q1:AL1"/>
    <mergeCell ref="A51:G51"/>
  </mergeCells>
  <dataValidations count="2">
    <dataValidation type="list" allowBlank="1" showInputMessage="1" showErrorMessage="1" sqref="L3:L50 O3:O50 AK3:AK50">
      <formula1>"是,否"</formula1>
    </dataValidation>
    <dataValidation type="list" allowBlank="1" showInputMessage="1" showErrorMessage="1" sqref="N3:N50">
      <formula1>"有,无"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6" tint="0.8"/>
  </sheetPr>
  <dimension ref="A1:AJ65"/>
  <sheetViews>
    <sheetView workbookViewId="0">
      <pane xSplit="5" ySplit="2" topLeftCell="Q37" activePane="bottomRight" state="frozen"/>
      <selection/>
      <selection pane="topRight"/>
      <selection pane="bottomLeft"/>
      <selection pane="bottomRight" activeCell="Z2" sqref="Z2:AB2"/>
    </sheetView>
  </sheetViews>
  <sheetFormatPr defaultColWidth="9" defaultRowHeight="13.5"/>
  <cols>
    <col min="1" max="1" width="8.5" style="28" customWidth="1"/>
    <col min="2" max="2" width="43.625" style="29" customWidth="1"/>
    <col min="3" max="4" width="13.5" style="29" customWidth="1"/>
    <col min="5" max="5" width="12.875" style="30" hidden="1" customWidth="1"/>
    <col min="6" max="7" width="11.375" customWidth="1"/>
    <col min="15" max="15" width="18.125" customWidth="1"/>
    <col min="23" max="23" width="12.875" customWidth="1"/>
  </cols>
  <sheetData>
    <row r="1" ht="57" customHeight="1" spans="1:36">
      <c r="A1" s="31" t="s">
        <v>138</v>
      </c>
      <c r="B1" s="32"/>
      <c r="C1" s="32"/>
      <c r="D1" s="32"/>
      <c r="E1" s="31"/>
      <c r="F1" s="5" t="s">
        <v>1</v>
      </c>
      <c r="G1" s="5"/>
      <c r="H1" s="5"/>
      <c r="I1" s="5"/>
      <c r="J1" s="5"/>
      <c r="K1" s="5"/>
      <c r="L1" s="5"/>
      <c r="M1" s="5"/>
      <c r="N1" s="5"/>
      <c r="O1" s="6" t="s">
        <v>2</v>
      </c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8"/>
    </row>
    <row r="2" ht="53" customHeight="1" spans="1:36">
      <c r="A2" s="33" t="s">
        <v>139</v>
      </c>
      <c r="B2" s="33" t="s">
        <v>4</v>
      </c>
      <c r="C2" s="34" t="s">
        <v>6</v>
      </c>
      <c r="D2" s="35" t="s">
        <v>7</v>
      </c>
      <c r="E2" s="34" t="s">
        <v>140</v>
      </c>
      <c r="F2" s="13" t="s">
        <v>10</v>
      </c>
      <c r="G2" s="13" t="s">
        <v>11</v>
      </c>
      <c r="H2" s="14" t="s">
        <v>12</v>
      </c>
      <c r="I2" s="13" t="s">
        <v>13</v>
      </c>
      <c r="J2" s="13" t="s">
        <v>14</v>
      </c>
      <c r="K2" s="15" t="s">
        <v>15</v>
      </c>
      <c r="L2" s="13" t="s">
        <v>16</v>
      </c>
      <c r="M2" s="13" t="s">
        <v>17</v>
      </c>
      <c r="N2" s="13" t="s">
        <v>18</v>
      </c>
      <c r="O2" s="16" t="s">
        <v>19</v>
      </c>
      <c r="P2" s="16" t="s">
        <v>20</v>
      </c>
      <c r="Q2" s="16" t="s">
        <v>11</v>
      </c>
      <c r="R2" s="16" t="s">
        <v>21</v>
      </c>
      <c r="S2" s="16" t="s">
        <v>22</v>
      </c>
      <c r="T2" s="16" t="s">
        <v>23</v>
      </c>
      <c r="U2" s="16" t="s">
        <v>24</v>
      </c>
      <c r="V2" s="16" t="s">
        <v>25</v>
      </c>
      <c r="W2" s="16" t="s">
        <v>26</v>
      </c>
      <c r="X2" s="16" t="s">
        <v>27</v>
      </c>
      <c r="Y2" s="16" t="s">
        <v>13</v>
      </c>
      <c r="Z2" s="16" t="s">
        <v>28</v>
      </c>
      <c r="AA2" s="16" t="s">
        <v>29</v>
      </c>
      <c r="AB2" s="16" t="s">
        <v>30</v>
      </c>
      <c r="AC2" s="16" t="s">
        <v>31</v>
      </c>
      <c r="AD2" s="16" t="s">
        <v>32</v>
      </c>
      <c r="AE2" s="16" t="s">
        <v>33</v>
      </c>
      <c r="AF2" s="16" t="s">
        <v>34</v>
      </c>
      <c r="AG2" s="16" t="s">
        <v>35</v>
      </c>
      <c r="AH2" s="16" t="s">
        <v>36</v>
      </c>
      <c r="AI2" s="16" t="s">
        <v>37</v>
      </c>
      <c r="AJ2" s="16" t="s">
        <v>9</v>
      </c>
    </row>
    <row r="3" ht="23" customHeight="1" spans="1:36">
      <c r="A3" s="36" t="s">
        <v>141</v>
      </c>
      <c r="B3" s="37" t="s">
        <v>142</v>
      </c>
      <c r="C3" s="36" t="s">
        <v>41</v>
      </c>
      <c r="D3" s="38">
        <v>105577.5</v>
      </c>
      <c r="E3" s="39">
        <v>42231</v>
      </c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</row>
    <row r="4" ht="23" customHeight="1" spans="1:36">
      <c r="A4" s="36" t="s">
        <v>143</v>
      </c>
      <c r="B4" s="37" t="s">
        <v>144</v>
      </c>
      <c r="C4" s="36" t="s">
        <v>41</v>
      </c>
      <c r="D4" s="38">
        <v>105600</v>
      </c>
      <c r="E4" s="39">
        <v>42240</v>
      </c>
      <c r="F4" s="40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</row>
    <row r="5" ht="23" customHeight="1" spans="1:36">
      <c r="A5" s="36" t="s">
        <v>145</v>
      </c>
      <c r="B5" s="37" t="s">
        <v>146</v>
      </c>
      <c r="C5" s="36" t="s">
        <v>41</v>
      </c>
      <c r="D5" s="38">
        <v>133515</v>
      </c>
      <c r="E5" s="39">
        <v>53406</v>
      </c>
      <c r="F5" s="40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</row>
    <row r="6" ht="23" customHeight="1" spans="1:36">
      <c r="A6" s="36" t="s">
        <v>147</v>
      </c>
      <c r="B6" s="37" t="s">
        <v>148</v>
      </c>
      <c r="C6" s="36" t="s">
        <v>41</v>
      </c>
      <c r="D6" s="38">
        <v>125205</v>
      </c>
      <c r="E6" s="39">
        <v>50082</v>
      </c>
      <c r="F6" s="40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</row>
    <row r="7" ht="23" customHeight="1" spans="1:36">
      <c r="A7" s="36" t="s">
        <v>149</v>
      </c>
      <c r="B7" s="37" t="s">
        <v>150</v>
      </c>
      <c r="C7" s="36" t="s">
        <v>41</v>
      </c>
      <c r="D7" s="38">
        <v>125200</v>
      </c>
      <c r="E7" s="39">
        <v>50080</v>
      </c>
      <c r="F7" s="40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</row>
    <row r="8" ht="23" customHeight="1" spans="1:36">
      <c r="A8" s="36" t="s">
        <v>151</v>
      </c>
      <c r="B8" s="37" t="s">
        <v>152</v>
      </c>
      <c r="C8" s="36" t="s">
        <v>41</v>
      </c>
      <c r="D8" s="38">
        <v>52887.5</v>
      </c>
      <c r="E8" s="39">
        <v>21155</v>
      </c>
      <c r="F8" s="40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</row>
    <row r="9" ht="23" customHeight="1" spans="1:36">
      <c r="A9" s="36" t="s">
        <v>153</v>
      </c>
      <c r="B9" s="37" t="s">
        <v>154</v>
      </c>
      <c r="C9" s="36" t="s">
        <v>41</v>
      </c>
      <c r="D9" s="38">
        <v>53230</v>
      </c>
      <c r="E9" s="39">
        <v>21292</v>
      </c>
      <c r="F9" s="40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</row>
    <row r="10" ht="23" customHeight="1" spans="1:36">
      <c r="A10" s="36" t="s">
        <v>155</v>
      </c>
      <c r="B10" s="37" t="s">
        <v>156</v>
      </c>
      <c r="C10" s="36" t="s">
        <v>41</v>
      </c>
      <c r="D10" s="38">
        <v>155780</v>
      </c>
      <c r="E10" s="39">
        <v>62312</v>
      </c>
      <c r="F10" s="40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</row>
    <row r="11" ht="23" customHeight="1" spans="1:36">
      <c r="A11" s="36" t="s">
        <v>157</v>
      </c>
      <c r="B11" s="37" t="s">
        <v>158</v>
      </c>
      <c r="C11" s="36" t="s">
        <v>41</v>
      </c>
      <c r="D11" s="38">
        <v>149450</v>
      </c>
      <c r="E11" s="39">
        <v>59780</v>
      </c>
      <c r="F11" s="40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</row>
    <row r="12" ht="23" customHeight="1" spans="1:36">
      <c r="A12" s="36" t="s">
        <v>159</v>
      </c>
      <c r="B12" s="37" t="s">
        <v>160</v>
      </c>
      <c r="C12" s="36" t="s">
        <v>41</v>
      </c>
      <c r="D12" s="38">
        <v>138587.5</v>
      </c>
      <c r="E12" s="39">
        <v>55435</v>
      </c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</row>
    <row r="13" ht="23" customHeight="1" spans="1:36">
      <c r="A13" s="36" t="s">
        <v>161</v>
      </c>
      <c r="B13" s="37" t="s">
        <v>162</v>
      </c>
      <c r="C13" s="36" t="s">
        <v>41</v>
      </c>
      <c r="D13" s="38">
        <v>59950</v>
      </c>
      <c r="E13" s="39">
        <v>23980</v>
      </c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</row>
    <row r="14" ht="23" customHeight="1" spans="1:36">
      <c r="A14" s="36" t="s">
        <v>163</v>
      </c>
      <c r="B14" s="37" t="s">
        <v>164</v>
      </c>
      <c r="C14" s="36" t="s">
        <v>41</v>
      </c>
      <c r="D14" s="38">
        <v>129770</v>
      </c>
      <c r="E14" s="39">
        <v>51908</v>
      </c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</row>
    <row r="15" ht="23" customHeight="1" spans="1:36">
      <c r="A15" s="36" t="s">
        <v>165</v>
      </c>
      <c r="B15" s="37" t="s">
        <v>166</v>
      </c>
      <c r="C15" s="36" t="s">
        <v>41</v>
      </c>
      <c r="D15" s="38">
        <v>69272.5</v>
      </c>
      <c r="E15" s="39">
        <v>27709</v>
      </c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</row>
    <row r="16" ht="23" customHeight="1" spans="1:36">
      <c r="A16" s="36" t="s">
        <v>167</v>
      </c>
      <c r="B16" s="37" t="s">
        <v>168</v>
      </c>
      <c r="C16" s="36" t="s">
        <v>41</v>
      </c>
      <c r="D16" s="38">
        <v>68880</v>
      </c>
      <c r="E16" s="39">
        <v>27552</v>
      </c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</row>
    <row r="17" ht="23" customHeight="1" spans="1:36">
      <c r="A17" s="36" t="s">
        <v>169</v>
      </c>
      <c r="B17" s="37" t="s">
        <v>170</v>
      </c>
      <c r="C17" s="36" t="s">
        <v>41</v>
      </c>
      <c r="D17" s="38">
        <v>119905</v>
      </c>
      <c r="E17" s="39">
        <v>47962</v>
      </c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</row>
    <row r="18" ht="23" customHeight="1" spans="1:36">
      <c r="A18" s="36" t="s">
        <v>171</v>
      </c>
      <c r="B18" s="37" t="s">
        <v>172</v>
      </c>
      <c r="C18" s="36" t="s">
        <v>41</v>
      </c>
      <c r="D18" s="38">
        <v>118467.5</v>
      </c>
      <c r="E18" s="39">
        <v>47387</v>
      </c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</row>
    <row r="19" ht="23" customHeight="1" spans="1:36">
      <c r="A19" s="36" t="s">
        <v>173</v>
      </c>
      <c r="B19" s="37" t="s">
        <v>174</v>
      </c>
      <c r="C19" s="36" t="s">
        <v>41</v>
      </c>
      <c r="D19" s="38">
        <v>92.5</v>
      </c>
      <c r="E19" s="39">
        <v>37</v>
      </c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</row>
    <row r="20" ht="23" customHeight="1" spans="1:36">
      <c r="A20" s="36" t="s">
        <v>175</v>
      </c>
      <c r="B20" s="37" t="s">
        <v>176</v>
      </c>
      <c r="C20" s="36" t="s">
        <v>41</v>
      </c>
      <c r="D20" s="38">
        <v>597.5</v>
      </c>
      <c r="E20" s="39">
        <v>239</v>
      </c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</row>
    <row r="21" ht="23" customHeight="1" spans="1:36">
      <c r="A21" s="36" t="s">
        <v>177</v>
      </c>
      <c r="B21" s="37" t="s">
        <v>178</v>
      </c>
      <c r="C21" s="36" t="s">
        <v>41</v>
      </c>
      <c r="D21" s="38">
        <v>1602.5</v>
      </c>
      <c r="E21" s="39">
        <v>641</v>
      </c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</row>
    <row r="22" ht="23" customHeight="1" spans="1:36">
      <c r="A22" s="36" t="s">
        <v>179</v>
      </c>
      <c r="B22" s="37" t="s">
        <v>180</v>
      </c>
      <c r="C22" s="36" t="s">
        <v>41</v>
      </c>
      <c r="D22" s="38">
        <v>23510</v>
      </c>
      <c r="E22" s="39">
        <v>9404</v>
      </c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</row>
    <row r="23" ht="23" customHeight="1" spans="1:36">
      <c r="A23" s="36" t="s">
        <v>181</v>
      </c>
      <c r="B23" s="37" t="s">
        <v>182</v>
      </c>
      <c r="C23" s="36" t="s">
        <v>41</v>
      </c>
      <c r="D23" s="38">
        <v>47810</v>
      </c>
      <c r="E23" s="39">
        <v>19124</v>
      </c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</row>
    <row r="24" ht="23" customHeight="1" spans="1:36">
      <c r="A24" s="36" t="s">
        <v>183</v>
      </c>
      <c r="B24" s="37" t="s">
        <v>184</v>
      </c>
      <c r="C24" s="36" t="s">
        <v>41</v>
      </c>
      <c r="D24" s="38">
        <v>36685</v>
      </c>
      <c r="E24" s="39">
        <v>14674</v>
      </c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</row>
    <row r="25" ht="23" customHeight="1" spans="1:36">
      <c r="A25" s="36" t="s">
        <v>185</v>
      </c>
      <c r="B25" s="37" t="s">
        <v>186</v>
      </c>
      <c r="C25" s="36" t="s">
        <v>41</v>
      </c>
      <c r="D25" s="38">
        <v>34587.5</v>
      </c>
      <c r="E25" s="39">
        <v>13835</v>
      </c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</row>
    <row r="26" ht="23" customHeight="1" spans="1:36">
      <c r="A26" s="36" t="s">
        <v>187</v>
      </c>
      <c r="B26" s="37" t="s">
        <v>188</v>
      </c>
      <c r="C26" s="36" t="s">
        <v>41</v>
      </c>
      <c r="D26" s="38">
        <v>49662.5</v>
      </c>
      <c r="E26" s="39">
        <v>19865</v>
      </c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</row>
    <row r="27" ht="23" customHeight="1" spans="1:36">
      <c r="A27" s="36" t="s">
        <v>189</v>
      </c>
      <c r="B27" s="37" t="s">
        <v>190</v>
      </c>
      <c r="C27" s="36" t="s">
        <v>41</v>
      </c>
      <c r="D27" s="38">
        <v>35437.5</v>
      </c>
      <c r="E27" s="39">
        <v>14175</v>
      </c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</row>
    <row r="28" ht="23" customHeight="1" spans="1:36">
      <c r="A28" s="36" t="s">
        <v>191</v>
      </c>
      <c r="B28" s="37" t="s">
        <v>192</v>
      </c>
      <c r="C28" s="36" t="s">
        <v>41</v>
      </c>
      <c r="D28" s="38">
        <v>35490</v>
      </c>
      <c r="E28" s="39">
        <v>14196</v>
      </c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</row>
    <row r="29" ht="23" customHeight="1" spans="1:36">
      <c r="A29" s="36" t="s">
        <v>193</v>
      </c>
      <c r="B29" s="37" t="s">
        <v>194</v>
      </c>
      <c r="C29" s="36" t="s">
        <v>41</v>
      </c>
      <c r="D29" s="38">
        <v>13522.5</v>
      </c>
      <c r="E29" s="39">
        <v>5409</v>
      </c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</row>
    <row r="30" ht="23" customHeight="1" spans="1:36">
      <c r="A30" s="36" t="s">
        <v>195</v>
      </c>
      <c r="B30" s="37" t="s">
        <v>196</v>
      </c>
      <c r="C30" s="36" t="s">
        <v>41</v>
      </c>
      <c r="D30" s="38">
        <v>25810</v>
      </c>
      <c r="E30" s="39">
        <v>10324</v>
      </c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</row>
    <row r="31" ht="23" customHeight="1" spans="1:36">
      <c r="A31" s="36" t="s">
        <v>197</v>
      </c>
      <c r="B31" s="37" t="s">
        <v>198</v>
      </c>
      <c r="C31" s="36" t="s">
        <v>41</v>
      </c>
      <c r="D31" s="38">
        <v>28727.5</v>
      </c>
      <c r="E31" s="39">
        <v>11491</v>
      </c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</row>
    <row r="32" ht="23" customHeight="1" spans="1:36">
      <c r="A32" s="36" t="s">
        <v>199</v>
      </c>
      <c r="B32" s="37" t="s">
        <v>200</v>
      </c>
      <c r="C32" s="36" t="s">
        <v>41</v>
      </c>
      <c r="D32" s="38">
        <v>63637.5</v>
      </c>
      <c r="E32" s="39">
        <v>25455</v>
      </c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</row>
    <row r="33" ht="23" customHeight="1" spans="1:36">
      <c r="A33" s="36" t="s">
        <v>201</v>
      </c>
      <c r="B33" s="37" t="s">
        <v>202</v>
      </c>
      <c r="C33" s="36" t="s">
        <v>41</v>
      </c>
      <c r="D33" s="38">
        <v>8325</v>
      </c>
      <c r="E33" s="39">
        <v>3330</v>
      </c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</row>
    <row r="34" ht="23" customHeight="1" spans="1:36">
      <c r="A34" s="36" t="s">
        <v>203</v>
      </c>
      <c r="B34" s="37" t="s">
        <v>204</v>
      </c>
      <c r="C34" s="36" t="s">
        <v>41</v>
      </c>
      <c r="D34" s="38">
        <v>8140</v>
      </c>
      <c r="E34" s="39">
        <v>3256</v>
      </c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</row>
    <row r="35" ht="23" customHeight="1" spans="1:36">
      <c r="A35" s="36" t="s">
        <v>205</v>
      </c>
      <c r="B35" s="37" t="s">
        <v>206</v>
      </c>
      <c r="C35" s="36" t="s">
        <v>41</v>
      </c>
      <c r="D35" s="38">
        <v>21977.5</v>
      </c>
      <c r="E35" s="39">
        <v>8791</v>
      </c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</row>
    <row r="36" ht="23" customHeight="1" spans="1:36">
      <c r="A36" s="36" t="s">
        <v>207</v>
      </c>
      <c r="B36" s="37" t="s">
        <v>208</v>
      </c>
      <c r="C36" s="36" t="s">
        <v>41</v>
      </c>
      <c r="D36" s="38">
        <v>7162.5</v>
      </c>
      <c r="E36" s="39">
        <v>2865</v>
      </c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</row>
    <row r="37" ht="23" customHeight="1" spans="1:36">
      <c r="A37" s="36" t="s">
        <v>209</v>
      </c>
      <c r="B37" s="37" t="s">
        <v>210</v>
      </c>
      <c r="C37" s="36" t="s">
        <v>41</v>
      </c>
      <c r="D37" s="38">
        <v>17965</v>
      </c>
      <c r="E37" s="39">
        <v>7186</v>
      </c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</row>
    <row r="38" ht="23" customHeight="1" spans="1:36">
      <c r="A38" s="36" t="s">
        <v>211</v>
      </c>
      <c r="B38" s="37" t="s">
        <v>212</v>
      </c>
      <c r="C38" s="36" t="s">
        <v>41</v>
      </c>
      <c r="D38" s="38">
        <v>61705</v>
      </c>
      <c r="E38" s="39">
        <f>21948+2734</f>
        <v>24682</v>
      </c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</row>
    <row r="39" ht="23" customHeight="1" spans="1:36">
      <c r="A39" s="36" t="s">
        <v>213</v>
      </c>
      <c r="B39" s="37" t="s">
        <v>214</v>
      </c>
      <c r="C39" s="36" t="s">
        <v>41</v>
      </c>
      <c r="D39" s="38">
        <v>62722.5</v>
      </c>
      <c r="E39" s="39">
        <f>22323+2766</f>
        <v>25089</v>
      </c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</row>
    <row r="40" ht="23" customHeight="1" spans="1:36">
      <c r="A40" s="36" t="s">
        <v>215</v>
      </c>
      <c r="B40" s="37" t="s">
        <v>216</v>
      </c>
      <c r="C40" s="36" t="s">
        <v>41</v>
      </c>
      <c r="D40" s="38">
        <v>62682.5</v>
      </c>
      <c r="E40" s="39">
        <f>22290+2783</f>
        <v>25073</v>
      </c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</row>
    <row r="41" ht="23" customHeight="1" spans="1:36">
      <c r="A41" s="36" t="s">
        <v>217</v>
      </c>
      <c r="B41" s="37" t="s">
        <v>218</v>
      </c>
      <c r="C41" s="36" t="s">
        <v>41</v>
      </c>
      <c r="D41" s="38">
        <v>64060</v>
      </c>
      <c r="E41" s="39">
        <f>22468+3156</f>
        <v>25624</v>
      </c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</row>
    <row r="42" ht="23" customHeight="1" spans="1:36">
      <c r="A42" s="36" t="s">
        <v>219</v>
      </c>
      <c r="B42" s="41" t="s">
        <v>220</v>
      </c>
      <c r="C42" s="36" t="s">
        <v>41</v>
      </c>
      <c r="D42" s="42">
        <v>52887.5</v>
      </c>
      <c r="E42" s="43" t="s">
        <v>221</v>
      </c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</row>
    <row r="43" ht="23" customHeight="1" spans="1:36">
      <c r="A43" s="36" t="s">
        <v>222</v>
      </c>
      <c r="B43" s="41" t="s">
        <v>223</v>
      </c>
      <c r="C43" s="36" t="s">
        <v>41</v>
      </c>
      <c r="D43" s="42">
        <v>52887.5</v>
      </c>
      <c r="E43" s="43" t="s">
        <v>221</v>
      </c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</row>
    <row r="44" ht="23" customHeight="1" spans="1:36">
      <c r="A44" s="36" t="s">
        <v>224</v>
      </c>
      <c r="B44" s="41" t="s">
        <v>225</v>
      </c>
      <c r="C44" s="36" t="s">
        <v>41</v>
      </c>
      <c r="D44" s="42">
        <v>36312.5</v>
      </c>
      <c r="E44" s="43">
        <v>14525</v>
      </c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</row>
    <row r="45" ht="23" customHeight="1" spans="1:36">
      <c r="A45" s="36" t="s">
        <v>226</v>
      </c>
      <c r="B45" s="41" t="s">
        <v>227</v>
      </c>
      <c r="C45" s="36" t="s">
        <v>41</v>
      </c>
      <c r="D45" s="42">
        <v>36267.5</v>
      </c>
      <c r="E45" s="43">
        <v>14507</v>
      </c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</row>
    <row r="46" ht="23" customHeight="1" spans="1:36">
      <c r="A46" s="36" t="s">
        <v>228</v>
      </c>
      <c r="B46" s="41" t="s">
        <v>229</v>
      </c>
      <c r="C46" s="36" t="s">
        <v>41</v>
      </c>
      <c r="D46" s="42">
        <v>36962.5</v>
      </c>
      <c r="E46" s="43">
        <v>14785</v>
      </c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</row>
    <row r="47" ht="23" customHeight="1" spans="1:36">
      <c r="A47" s="36" t="s">
        <v>230</v>
      </c>
      <c r="B47" s="41" t="s">
        <v>231</v>
      </c>
      <c r="C47" s="36" t="s">
        <v>41</v>
      </c>
      <c r="D47" s="42">
        <v>36267.5</v>
      </c>
      <c r="E47" s="43">
        <v>14507</v>
      </c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</row>
    <row r="48" ht="23" customHeight="1" spans="1:36">
      <c r="A48" s="36" t="s">
        <v>232</v>
      </c>
      <c r="B48" s="41" t="s">
        <v>233</v>
      </c>
      <c r="C48" s="36" t="s">
        <v>41</v>
      </c>
      <c r="D48" s="42">
        <v>36272.5</v>
      </c>
      <c r="E48" s="43">
        <v>14509</v>
      </c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</row>
    <row r="49" ht="23" customHeight="1" spans="1:36">
      <c r="A49" s="36" t="s">
        <v>234</v>
      </c>
      <c r="B49" s="41" t="s">
        <v>235</v>
      </c>
      <c r="C49" s="36" t="s">
        <v>41</v>
      </c>
      <c r="D49" s="42">
        <v>11595</v>
      </c>
      <c r="E49" s="43">
        <f>4255+383</f>
        <v>4638</v>
      </c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  <c r="AJ49" s="21"/>
    </row>
    <row r="50" ht="23" customHeight="1" spans="1:36">
      <c r="A50" s="36" t="s">
        <v>236</v>
      </c>
      <c r="B50" s="41" t="s">
        <v>237</v>
      </c>
      <c r="C50" s="36" t="s">
        <v>41</v>
      </c>
      <c r="D50" s="42">
        <v>11597.5</v>
      </c>
      <c r="E50" s="43">
        <f>4256+383</f>
        <v>4639</v>
      </c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</row>
    <row r="51" ht="23" customHeight="1" spans="1:36">
      <c r="A51" s="36" t="s">
        <v>238</v>
      </c>
      <c r="B51" s="41" t="s">
        <v>239</v>
      </c>
      <c r="C51" s="36" t="s">
        <v>41</v>
      </c>
      <c r="D51" s="42">
        <v>11595</v>
      </c>
      <c r="E51" s="43">
        <f>4255+383</f>
        <v>4638</v>
      </c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</row>
    <row r="52" ht="23" customHeight="1" spans="1:36">
      <c r="A52" s="36" t="s">
        <v>240</v>
      </c>
      <c r="B52" s="41" t="s">
        <v>241</v>
      </c>
      <c r="C52" s="36" t="s">
        <v>41</v>
      </c>
      <c r="D52" s="42">
        <v>11595</v>
      </c>
      <c r="E52" s="43">
        <f>4255+383</f>
        <v>4638</v>
      </c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</row>
    <row r="53" ht="23" customHeight="1" spans="1:36">
      <c r="A53" s="36" t="s">
        <v>242</v>
      </c>
      <c r="B53" s="41" t="s">
        <v>243</v>
      </c>
      <c r="C53" s="36" t="s">
        <v>41</v>
      </c>
      <c r="D53" s="42">
        <v>3102.5</v>
      </c>
      <c r="E53" s="43">
        <v>1241</v>
      </c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</row>
    <row r="54" ht="23" customHeight="1" spans="1:36">
      <c r="A54" s="36" t="s">
        <v>244</v>
      </c>
      <c r="B54" s="41" t="s">
        <v>245</v>
      </c>
      <c r="C54" s="36" t="s">
        <v>41</v>
      </c>
      <c r="D54" s="42">
        <v>3107.5</v>
      </c>
      <c r="E54" s="43">
        <v>1243</v>
      </c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</row>
    <row r="55" ht="23" customHeight="1" spans="1:36">
      <c r="A55" s="36" t="s">
        <v>246</v>
      </c>
      <c r="B55" s="41" t="s">
        <v>247</v>
      </c>
      <c r="C55" s="36" t="s">
        <v>41</v>
      </c>
      <c r="D55" s="42">
        <v>3235</v>
      </c>
      <c r="E55" s="43">
        <v>1294</v>
      </c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</row>
    <row r="56" ht="23" customHeight="1" spans="1:36">
      <c r="A56" s="36" t="s">
        <v>248</v>
      </c>
      <c r="B56" s="41" t="s">
        <v>249</v>
      </c>
      <c r="C56" s="36" t="s">
        <v>41</v>
      </c>
      <c r="D56" s="42">
        <v>107487.5</v>
      </c>
      <c r="E56" s="43">
        <v>42995</v>
      </c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</row>
    <row r="57" ht="23" customHeight="1" spans="1:36">
      <c r="A57" s="36" t="s">
        <v>250</v>
      </c>
      <c r="B57" s="41" t="s">
        <v>251</v>
      </c>
      <c r="C57" s="36" t="s">
        <v>41</v>
      </c>
      <c r="D57" s="42">
        <v>58182.5</v>
      </c>
      <c r="E57" s="43">
        <v>23273</v>
      </c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</row>
    <row r="58" ht="23" customHeight="1" spans="1:36">
      <c r="A58" s="36" t="s">
        <v>252</v>
      </c>
      <c r="B58" s="41" t="s">
        <v>253</v>
      </c>
      <c r="C58" s="36" t="s">
        <v>41</v>
      </c>
      <c r="D58" s="42">
        <v>18227.5</v>
      </c>
      <c r="E58" s="43">
        <v>7291</v>
      </c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</row>
    <row r="59" ht="23" customHeight="1" spans="1:36">
      <c r="A59" s="36" t="s">
        <v>254</v>
      </c>
      <c r="B59" s="41" t="s">
        <v>255</v>
      </c>
      <c r="C59" s="36" t="s">
        <v>41</v>
      </c>
      <c r="D59" s="42">
        <v>107487.5</v>
      </c>
      <c r="E59" s="43" t="s">
        <v>256</v>
      </c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</row>
    <row r="60" ht="48" customHeight="1" spans="1:36">
      <c r="A60" s="36" t="s">
        <v>257</v>
      </c>
      <c r="B60" s="37" t="s">
        <v>180</v>
      </c>
      <c r="C60" s="36" t="s">
        <v>41</v>
      </c>
      <c r="D60" s="38"/>
      <c r="E60" s="43" t="s">
        <v>258</v>
      </c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21"/>
      <c r="AJ60" s="21"/>
    </row>
    <row r="61" ht="30" customHeight="1" spans="1:36">
      <c r="A61" s="36" t="s">
        <v>259</v>
      </c>
      <c r="B61" s="37" t="s">
        <v>260</v>
      </c>
      <c r="C61" s="36" t="s">
        <v>41</v>
      </c>
      <c r="D61" s="38">
        <v>28000</v>
      </c>
      <c r="E61" s="39">
        <v>11200</v>
      </c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</row>
    <row r="62" ht="30" customHeight="1" spans="1:36">
      <c r="A62" s="36" t="s">
        <v>261</v>
      </c>
      <c r="B62" s="37" t="s">
        <v>262</v>
      </c>
      <c r="C62" s="36" t="s">
        <v>41</v>
      </c>
      <c r="D62" s="38">
        <v>12927.5</v>
      </c>
      <c r="E62" s="39">
        <v>5171</v>
      </c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</row>
    <row r="63" ht="30" customHeight="1" spans="1:36">
      <c r="A63" s="36" t="s">
        <v>263</v>
      </c>
      <c r="B63" s="37" t="s">
        <v>264</v>
      </c>
      <c r="C63" s="36" t="s">
        <v>41</v>
      </c>
      <c r="D63" s="38">
        <v>12927.5</v>
      </c>
      <c r="E63" s="39">
        <v>5171</v>
      </c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</row>
    <row r="64" ht="30" customHeight="1" spans="1:36">
      <c r="A64" s="36" t="s">
        <v>265</v>
      </c>
      <c r="B64" s="44" t="s">
        <v>266</v>
      </c>
      <c r="C64" s="45" t="s">
        <v>41</v>
      </c>
      <c r="D64" s="46">
        <v>12927.5</v>
      </c>
      <c r="E64" s="47">
        <v>5171</v>
      </c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21"/>
      <c r="AH64" s="21"/>
      <c r="AI64" s="21"/>
      <c r="AJ64" s="21"/>
    </row>
    <row r="65" ht="108" customHeight="1" spans="1:5">
      <c r="A65" s="48" t="s">
        <v>267</v>
      </c>
      <c r="B65" s="48"/>
      <c r="C65" s="48"/>
      <c r="D65" s="48"/>
      <c r="E65" s="48"/>
    </row>
  </sheetData>
  <mergeCells count="4">
    <mergeCell ref="A1:E1"/>
    <mergeCell ref="F1:N1"/>
    <mergeCell ref="O1:AJ1"/>
    <mergeCell ref="A65:E65"/>
  </mergeCells>
  <dataValidations count="2">
    <dataValidation type="list" allowBlank="1" showInputMessage="1" showErrorMessage="1" sqref="J3:J64 M3:M64 AI3:AI64">
      <formula1>"是,否"</formula1>
    </dataValidation>
    <dataValidation type="list" allowBlank="1" showInputMessage="1" showErrorMessage="1" sqref="L3:L64">
      <formula1>"有,无"</formula1>
    </dataValidation>
  </dataValidation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9" tint="0.8"/>
  </sheetPr>
  <dimension ref="A1:AP7"/>
  <sheetViews>
    <sheetView workbookViewId="0">
      <pane xSplit="9" ySplit="2" topLeftCell="S3" activePane="bottomRight" state="frozen"/>
      <selection/>
      <selection pane="topRight"/>
      <selection pane="bottomLeft"/>
      <selection pane="bottomRight" activeCell="AD2" sqref="AD2:AF2"/>
    </sheetView>
  </sheetViews>
  <sheetFormatPr defaultColWidth="9" defaultRowHeight="13.5" outlineLevelRow="6"/>
  <cols>
    <col min="1" max="1" width="8" customWidth="1"/>
    <col min="2" max="3" width="16.25" customWidth="1"/>
    <col min="4" max="4" width="16.25" style="1" customWidth="1"/>
    <col min="5" max="5" width="16.25" customWidth="1"/>
    <col min="6" max="6" width="16.25" hidden="1" customWidth="1"/>
    <col min="7" max="7" width="9" hidden="1" customWidth="1"/>
    <col min="8" max="8" width="16.75" hidden="1" customWidth="1"/>
    <col min="9" max="9" width="9" hidden="1" customWidth="1"/>
    <col min="19" max="19" width="12.625" customWidth="1"/>
    <col min="34" max="34" width="9" hidden="1" customWidth="1"/>
    <col min="41" max="42" width="9" hidden="1" customWidth="1"/>
  </cols>
  <sheetData>
    <row r="1" ht="65" customHeight="1" spans="1:42">
      <c r="A1" s="22" t="s">
        <v>268</v>
      </c>
      <c r="B1" s="22"/>
      <c r="C1" s="22"/>
      <c r="D1" s="22"/>
      <c r="E1" s="22"/>
      <c r="F1" s="22"/>
      <c r="G1" s="23"/>
      <c r="H1" s="23"/>
      <c r="J1" s="5" t="s">
        <v>1</v>
      </c>
      <c r="K1" s="5"/>
      <c r="L1" s="5"/>
      <c r="M1" s="5"/>
      <c r="N1" s="5"/>
      <c r="O1" s="5"/>
      <c r="P1" s="5"/>
      <c r="Q1" s="5"/>
      <c r="R1" s="5"/>
      <c r="S1" s="6" t="s">
        <v>2</v>
      </c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8"/>
    </row>
    <row r="2" ht="108" spans="1:42">
      <c r="A2" s="9" t="s">
        <v>139</v>
      </c>
      <c r="B2" s="10" t="s">
        <v>4</v>
      </c>
      <c r="C2" s="9" t="s">
        <v>5</v>
      </c>
      <c r="D2" s="11" t="s">
        <v>6</v>
      </c>
      <c r="E2" s="9" t="s">
        <v>7</v>
      </c>
      <c r="F2" s="9" t="s">
        <v>8</v>
      </c>
      <c r="G2" s="24" t="s">
        <v>269</v>
      </c>
      <c r="H2" s="24" t="s">
        <v>270</v>
      </c>
      <c r="I2" s="24" t="s">
        <v>139</v>
      </c>
      <c r="J2" s="13" t="s">
        <v>10</v>
      </c>
      <c r="K2" s="13" t="s">
        <v>11</v>
      </c>
      <c r="L2" s="14" t="s">
        <v>12</v>
      </c>
      <c r="M2" s="13" t="s">
        <v>13</v>
      </c>
      <c r="N2" s="13" t="s">
        <v>14</v>
      </c>
      <c r="O2" s="15" t="s">
        <v>15</v>
      </c>
      <c r="P2" s="13" t="s">
        <v>16</v>
      </c>
      <c r="Q2" s="13" t="s">
        <v>17</v>
      </c>
      <c r="R2" s="13" t="s">
        <v>18</v>
      </c>
      <c r="S2" s="16" t="s">
        <v>19</v>
      </c>
      <c r="T2" s="16" t="s">
        <v>20</v>
      </c>
      <c r="U2" s="16" t="s">
        <v>11</v>
      </c>
      <c r="V2" s="16" t="s">
        <v>21</v>
      </c>
      <c r="W2" s="16" t="s">
        <v>22</v>
      </c>
      <c r="X2" s="16" t="s">
        <v>23</v>
      </c>
      <c r="Y2" s="16" t="s">
        <v>24</v>
      </c>
      <c r="Z2" s="16" t="s">
        <v>25</v>
      </c>
      <c r="AA2" s="16" t="s">
        <v>26</v>
      </c>
      <c r="AB2" s="16" t="s">
        <v>27</v>
      </c>
      <c r="AC2" s="16" t="s">
        <v>13</v>
      </c>
      <c r="AD2" s="16" t="s">
        <v>28</v>
      </c>
      <c r="AE2" s="16" t="s">
        <v>29</v>
      </c>
      <c r="AF2" s="16" t="s">
        <v>30</v>
      </c>
      <c r="AG2" s="16" t="s">
        <v>31</v>
      </c>
      <c r="AH2" s="16" t="s">
        <v>32</v>
      </c>
      <c r="AI2" s="16" t="s">
        <v>33</v>
      </c>
      <c r="AJ2" s="16" t="s">
        <v>34</v>
      </c>
      <c r="AK2" s="16" t="s">
        <v>35</v>
      </c>
      <c r="AL2" s="16" t="s">
        <v>36</v>
      </c>
      <c r="AM2" s="16" t="s">
        <v>37</v>
      </c>
      <c r="AN2" s="16" t="s">
        <v>9</v>
      </c>
      <c r="AO2" s="13" t="s">
        <v>271</v>
      </c>
      <c r="AP2" s="24" t="s">
        <v>272</v>
      </c>
    </row>
    <row r="3" ht="25" customHeight="1" spans="1:42">
      <c r="A3" s="18" t="s">
        <v>273</v>
      </c>
      <c r="B3" s="25" t="s">
        <v>274</v>
      </c>
      <c r="C3" s="18" t="s">
        <v>40</v>
      </c>
      <c r="D3" s="26" t="s">
        <v>41</v>
      </c>
      <c r="E3" s="27">
        <v>46617.5</v>
      </c>
      <c r="F3" s="18">
        <v>18647</v>
      </c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</row>
    <row r="4" ht="25" customHeight="1" spans="1:42">
      <c r="A4" s="18" t="s">
        <v>275</v>
      </c>
      <c r="B4" s="25" t="s">
        <v>276</v>
      </c>
      <c r="C4" s="18" t="s">
        <v>40</v>
      </c>
      <c r="D4" s="26" t="s">
        <v>41</v>
      </c>
      <c r="E4" s="27">
        <v>46545</v>
      </c>
      <c r="F4" s="18">
        <v>18618</v>
      </c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</row>
    <row r="5" ht="25" customHeight="1" spans="1:42">
      <c r="A5" s="18" t="s">
        <v>277</v>
      </c>
      <c r="B5" s="18" t="s">
        <v>278</v>
      </c>
      <c r="C5" s="18" t="s">
        <v>40</v>
      </c>
      <c r="D5" s="26" t="s">
        <v>41</v>
      </c>
      <c r="E5" s="27">
        <v>46545</v>
      </c>
      <c r="F5" s="18">
        <v>18618</v>
      </c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</row>
    <row r="6" ht="25" customHeight="1" spans="1:42">
      <c r="A6" s="18" t="s">
        <v>279</v>
      </c>
      <c r="B6" s="18" t="s">
        <v>280</v>
      </c>
      <c r="C6" s="18" t="s">
        <v>40</v>
      </c>
      <c r="D6" s="26" t="s">
        <v>41</v>
      </c>
      <c r="E6" s="27">
        <v>46545</v>
      </c>
      <c r="F6" s="18">
        <v>18618</v>
      </c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</row>
    <row r="7" ht="25" customHeight="1" spans="1:42">
      <c r="A7" s="18" t="s">
        <v>281</v>
      </c>
      <c r="B7" s="18" t="s">
        <v>282</v>
      </c>
      <c r="C7" s="18" t="s">
        <v>40</v>
      </c>
      <c r="D7" s="26" t="s">
        <v>41</v>
      </c>
      <c r="E7" s="27">
        <v>48075</v>
      </c>
      <c r="F7" s="18">
        <v>19230</v>
      </c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</row>
  </sheetData>
  <mergeCells count="3">
    <mergeCell ref="A1:F1"/>
    <mergeCell ref="J1:R1"/>
    <mergeCell ref="S1:AN1"/>
  </mergeCells>
  <dataValidations count="2">
    <dataValidation type="list" allowBlank="1" showInputMessage="1" showErrorMessage="1" sqref="N3:N7 Q3:Q7 AM3:AM7">
      <formula1>"是,否"</formula1>
    </dataValidation>
    <dataValidation type="list" allowBlank="1" showInputMessage="1" showErrorMessage="1" sqref="P3:P7">
      <formula1>"有,无"</formula1>
    </dataValidation>
  </dataValidation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K6"/>
  <sheetViews>
    <sheetView workbookViewId="0">
      <pane xSplit="6" ySplit="2" topLeftCell="U3" activePane="bottomRight" state="frozen"/>
      <selection/>
      <selection pane="topRight"/>
      <selection pane="bottomLeft"/>
      <selection pane="bottomRight" activeCell="D17" sqref="D17"/>
    </sheetView>
  </sheetViews>
  <sheetFormatPr defaultColWidth="9" defaultRowHeight="13.5" outlineLevelRow="5"/>
  <cols>
    <col min="2" max="2" width="13.25" customWidth="1"/>
    <col min="3" max="3" width="12.875" customWidth="1"/>
    <col min="4" max="5" width="11.375" customWidth="1"/>
    <col min="6" max="6" width="12.375" style="2" customWidth="1"/>
    <col min="8" max="8" width="16.75" customWidth="1"/>
    <col min="16" max="16" width="17.25" customWidth="1"/>
  </cols>
  <sheetData>
    <row r="1" ht="53" customHeight="1" spans="1:37">
      <c r="A1" s="3" t="s">
        <v>283</v>
      </c>
      <c r="B1" s="3"/>
      <c r="C1" s="3"/>
      <c r="D1" s="3"/>
      <c r="E1" s="3"/>
      <c r="F1" s="4"/>
      <c r="G1" s="5" t="s">
        <v>1</v>
      </c>
      <c r="H1" s="5"/>
      <c r="I1" s="5"/>
      <c r="J1" s="5"/>
      <c r="K1" s="5"/>
      <c r="L1" s="5"/>
      <c r="M1" s="5"/>
      <c r="N1" s="5"/>
      <c r="O1" s="5"/>
      <c r="P1" s="6" t="s">
        <v>2</v>
      </c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8"/>
    </row>
    <row r="2" s="1" customFormat="1" ht="108" spans="1:37">
      <c r="A2" s="9" t="s">
        <v>139</v>
      </c>
      <c r="B2" s="10" t="s">
        <v>4</v>
      </c>
      <c r="C2" s="9" t="s">
        <v>5</v>
      </c>
      <c r="D2" s="9" t="s">
        <v>8</v>
      </c>
      <c r="E2" s="11" t="s">
        <v>6</v>
      </c>
      <c r="F2" s="12" t="s">
        <v>7</v>
      </c>
      <c r="G2" s="13" t="s">
        <v>10</v>
      </c>
      <c r="H2" s="13" t="s">
        <v>11</v>
      </c>
      <c r="I2" s="14" t="s">
        <v>12</v>
      </c>
      <c r="J2" s="13" t="s">
        <v>13</v>
      </c>
      <c r="K2" s="13" t="s">
        <v>14</v>
      </c>
      <c r="L2" s="15" t="s">
        <v>15</v>
      </c>
      <c r="M2" s="13" t="s">
        <v>16</v>
      </c>
      <c r="N2" s="13" t="s">
        <v>17</v>
      </c>
      <c r="O2" s="13" t="s">
        <v>18</v>
      </c>
      <c r="P2" s="16" t="s">
        <v>19</v>
      </c>
      <c r="Q2" s="16" t="s">
        <v>20</v>
      </c>
      <c r="R2" s="16" t="s">
        <v>11</v>
      </c>
      <c r="S2" s="16" t="s">
        <v>21</v>
      </c>
      <c r="T2" s="16" t="s">
        <v>22</v>
      </c>
      <c r="U2" s="16" t="s">
        <v>23</v>
      </c>
      <c r="V2" s="16" t="s">
        <v>24</v>
      </c>
      <c r="W2" s="16" t="s">
        <v>25</v>
      </c>
      <c r="X2" s="16" t="s">
        <v>26</v>
      </c>
      <c r="Y2" s="16" t="s">
        <v>27</v>
      </c>
      <c r="Z2" s="16" t="s">
        <v>13</v>
      </c>
      <c r="AA2" s="16" t="s">
        <v>28</v>
      </c>
      <c r="AB2" s="16" t="s">
        <v>29</v>
      </c>
      <c r="AC2" s="16" t="s">
        <v>30</v>
      </c>
      <c r="AD2" s="16" t="s">
        <v>31</v>
      </c>
      <c r="AE2" s="16" t="s">
        <v>32</v>
      </c>
      <c r="AF2" s="16" t="s">
        <v>33</v>
      </c>
      <c r="AG2" s="16" t="s">
        <v>34</v>
      </c>
      <c r="AH2" s="16" t="s">
        <v>35</v>
      </c>
      <c r="AI2" s="16" t="s">
        <v>36</v>
      </c>
      <c r="AJ2" s="16" t="s">
        <v>37</v>
      </c>
      <c r="AK2" s="16" t="s">
        <v>9</v>
      </c>
    </row>
    <row r="3" customFormat="1" ht="40" customHeight="1" spans="1:37">
      <c r="A3" s="17" t="s">
        <v>284</v>
      </c>
      <c r="B3" s="18" t="s">
        <v>285</v>
      </c>
      <c r="C3" s="18" t="s">
        <v>40</v>
      </c>
      <c r="D3" s="18">
        <v>412009</v>
      </c>
      <c r="E3" s="19" t="s">
        <v>41</v>
      </c>
      <c r="F3" s="20">
        <f>D3/2*5</f>
        <v>1030022.5</v>
      </c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</row>
    <row r="4" customFormat="1" ht="37" customHeight="1" spans="1:37">
      <c r="A4" s="17" t="s">
        <v>286</v>
      </c>
      <c r="B4" s="18" t="s">
        <v>287</v>
      </c>
      <c r="C4" s="18" t="s">
        <v>40</v>
      </c>
      <c r="D4" s="18">
        <v>122178</v>
      </c>
      <c r="E4" s="19" t="s">
        <v>41</v>
      </c>
      <c r="F4" s="20">
        <f>D4/2*5</f>
        <v>305445</v>
      </c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</row>
    <row r="5" customFormat="1" ht="24" spans="1:37">
      <c r="A5" s="17" t="s">
        <v>288</v>
      </c>
      <c r="B5" s="18" t="s">
        <v>289</v>
      </c>
      <c r="C5" s="18" t="s">
        <v>40</v>
      </c>
      <c r="D5" s="18">
        <v>7838</v>
      </c>
      <c r="E5" s="19" t="s">
        <v>41</v>
      </c>
      <c r="F5" s="20">
        <f>D5/2*5</f>
        <v>19595</v>
      </c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</row>
    <row r="6" customFormat="1" ht="47" customHeight="1" spans="1:37">
      <c r="A6" s="17" t="s">
        <v>290</v>
      </c>
      <c r="B6" s="18" t="s">
        <v>291</v>
      </c>
      <c r="C6" s="18" t="s">
        <v>40</v>
      </c>
      <c r="D6" s="18">
        <v>1714</v>
      </c>
      <c r="E6" s="19" t="s">
        <v>41</v>
      </c>
      <c r="F6" s="20">
        <f>D6/2*5</f>
        <v>4285</v>
      </c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</row>
  </sheetData>
  <mergeCells count="3">
    <mergeCell ref="A1:F1"/>
    <mergeCell ref="G1:O1"/>
    <mergeCell ref="P1:AK1"/>
  </mergeCells>
  <dataValidations count="2">
    <dataValidation type="list" allowBlank="1" showInputMessage="1" showErrorMessage="1" sqref="K3:K6 N3:N6 AJ3:AJ6">
      <formula1>"是,否"</formula1>
    </dataValidation>
    <dataValidation type="list" allowBlank="1" showInputMessage="1" showErrorMessage="1" sqref="M3:M6">
      <formula1>"有,无"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生化</vt:lpstr>
      <vt:lpstr>发光</vt:lpstr>
      <vt:lpstr>凝血（急诊）</vt:lpstr>
      <vt:lpstr>血细胞分析仪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NYX</dc:creator>
  <cp:lastModifiedBy>NYX</cp:lastModifiedBy>
  <dcterms:created xsi:type="dcterms:W3CDTF">2026-03-20T07:09:00Z</dcterms:created>
  <dcterms:modified xsi:type="dcterms:W3CDTF">2026-03-20T08:56:24Z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11AC076DAF074637B21C19C3A2ED19A7_11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